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29040" windowHeight="1584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1">'Orçamento-base'!$A$1:$M$15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44525"/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K14" i="3"/>
  <c r="O14" i="3"/>
  <c r="Q14" i="3"/>
  <c r="K15" i="3" l="1"/>
  <c r="K16" i="3"/>
  <c r="B16" i="3" s="1"/>
  <c r="K17" i="3"/>
  <c r="B17" i="3" s="1"/>
  <c r="K18" i="3"/>
  <c r="B18" i="3" s="1"/>
  <c r="K19" i="3"/>
  <c r="B19" i="3" s="1"/>
  <c r="K20" i="3"/>
  <c r="B20" i="3" s="1"/>
  <c r="K21" i="3"/>
  <c r="B21" i="3" s="1"/>
  <c r="K22" i="3"/>
  <c r="B22" i="3" s="1"/>
  <c r="K23" i="3"/>
  <c r="B23" i="3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3" i="3"/>
  <c r="B13" i="3" s="1"/>
  <c r="B14" i="3" s="1"/>
  <c r="B14" i="6" s="1"/>
  <c r="B15" i="3" l="1"/>
  <c r="B15" i="6" s="1"/>
  <c r="K12" i="3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<sst xmlns="http://schemas.openxmlformats.org/spreadsheetml/2006/main" count="15143" uniqueCount="4037">
  <si>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</si>
  <si>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</si>
  <si>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</si>
  <si>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</si>
  <si>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</si>
  <si>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</si>
  <si>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</si>
  <si>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</si>
  <si>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</si>
  <si>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</si>
  <si>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</si>
  <si>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</si>
  <si>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</si>
  <si>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</si>
  <si>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</si>
  <si>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</si>
  <si>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</si>
  <si>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</si>
  <si>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</si>
  <si>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</si>
  <si>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</si>
  <si>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</si>
  <si>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</si>
  <si>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</si>
  <si>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</si>
  <si>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</si>
  <si>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</si>
  <si>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</si>
  <si>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</si>
  <si>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</si>
  <si>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</si>
  <si>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</si>
  <si>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</si>
  <si>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</si>
  <si>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</si>
  <si>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</si>
  <si>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</si>
  <si>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</si>
  <si>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</si>
  <si>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</si>
  <si>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</si>
  <si>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</si>
  <si>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</si>
  <si>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</si>
  <si>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</si>
  <si>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</si>
  <si>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</si>
  <si>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</si>
  <si>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</si>
  <si>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</si>
  <si>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</si>
  <si>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</si>
  <si>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</si>
  <si>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</si>
  <si>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</si>
  <si>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</si>
  <si>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</si>
  <si>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</si>
  <si>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</si>
  <si>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</si>
  <si>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</si>
  <si>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</si>
  <si>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</si>
  <si>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</si>
  <si>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</si>
  <si>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</si>
  <si>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</si>
  <si>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</si>
  <si>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</si>
  <si>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</si>
  <si>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</si>
  <si>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</si>
  <si>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</si>
  <si>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</si>
  <si>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</si>
  <si>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</si>
  <si>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</si>
  <si>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</si>
  <si>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</si>
  <si>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</si>
  <si>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</si>
  <si>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</si>
  <si>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</si>
  <si>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</si>
  <si>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</si>
  <si>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</si>
  <si>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</si>
  <si>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</si>
  <si>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</si>
  <si>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</si>
  <si>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</si>
  <si>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</si>
  <si>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</si>
  <si>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</si>
  <si>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</si>
  <si>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</si>
  <si>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</si>
  <si>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</si>
  <si>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</si>
  <si>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</si>
  <si>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</si>
  <si>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</si>
  <si>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</si>
  <si>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</si>
  <si>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</si>
  <si>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</si>
  <si>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</si>
  <si>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</si>
  <si>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</si>
  <si>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</si>
  <si>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</si>
  <si>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</si>
  <si>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</si>
  <si>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</si>
  <si>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</si>
  <si>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</si>
  <si>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</si>
  <si>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</si>
  <si>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</si>
  <si>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</si>
  <si>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</si>
  <si>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</si>
  <si>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</si>
  <si>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</si>
  <si>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</si>
  <si>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</si>
  <si>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</si>
  <si>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</si>
  <si>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</si>
  <si>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</si>
  <si>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</si>
  <si>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</si>
  <si>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</si>
  <si>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</si>
  <si>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</si>
  <si>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</si>
  <si>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</si>
  <si>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</si>
  <si>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</si>
  <si>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</si>
  <si>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</si>
  <si>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</si>
  <si>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</si>
  <si>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</si>
  <si>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</si>
  <si>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</si>
  <si>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</si>
  <si>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</si>
  <si>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</si>
  <si>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</si>
  <si>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</si>
  <si>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</si>
  <si>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</si>
  <si>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</si>
  <si>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</si>
  <si>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</si>
  <si>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</si>
  <si>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</si>
  <si>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</si>
  <si>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</si>
  <si>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</si>
  <si>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</si>
  <si>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</si>
  <si>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</si>
  <si>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</si>
  <si>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</si>
  <si>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</si>
  <si>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</si>
  <si>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</si>
  <si>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</si>
  <si>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</si>
  <si>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</si>
  <si>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</si>
  <si>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</si>
  <si>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</si>
  <si>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</si>
  <si>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</si>
  <si>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</si>
  <si>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</si>
  <si>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</si>
  <si>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</si>
  <si>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</si>
  <si>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</si>
  <si>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</si>
  <si>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</si>
  <si>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</si>
  <si>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</si>
  <si>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</si>
  <si>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</si>
  <si>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</si>
  <si>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</si>
  <si>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</si>
  <si>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</si>
  <si>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</si>
  <si>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</si>
  <si>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</si>
  <si>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</si>
  <si>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</si>
  <si>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</si>
  <si>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</si>
  <si>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</si>
  <si>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</si>
  <si>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</si>
  <si>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</si>
  <si>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</si>
  <si>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</si>
  <si>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</si>
  <si>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</si>
  <si>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</si>
  <si>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</si>
  <si>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</si>
  <si>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</si>
  <si>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</si>
  <si>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</si>
  <si>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</si>
  <si>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</si>
  <si>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</si>
  <si>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</si>
  <si>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</si>
  <si>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</si>
  <si>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</si>
  <si>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</si>
  <si>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</si>
  <si>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</si>
  <si>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</si>
  <si>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</si>
  <si>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</si>
  <si>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</si>
  <si>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</si>
  <si>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</si>
  <si>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</si>
  <si>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</si>
  <si>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</si>
  <si>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</si>
  <si>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</si>
  <si>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</si>
  <si>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</si>
  <si>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</si>
  <si>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</si>
  <si>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</si>
  <si>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</si>
  <si>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</si>
  <si>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</si>
  <si>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</si>
  <si>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</si>
  <si>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</si>
  <si>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</si>
  <si>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</si>
  <si>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</si>
  <si>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</si>
  <si>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</si>
  <si>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</si>
  <si>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</si>
  <si>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</si>
  <si>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</si>
  <si>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</si>
  <si>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</si>
  <si>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</si>
  <si>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</si>
  <si>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</si>
  <si>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</si>
  <si>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</si>
  <si>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</si>
  <si>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</si>
  <si>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</si>
  <si>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</si>
  <si>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</si>
  <si>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</si>
  <si>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</si>
  <si>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</si>
  <si>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</si>
  <si>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</si>
  <si>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</si>
  <si>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</si>
  <si>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</si>
  <si>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</si>
  <si>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</si>
  <si>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</si>
  <si>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</si>
  <si>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</si>
  <si>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</si>
  <si>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</si>
  <si>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</si>
  <si>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</si>
  <si>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</si>
  <si>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</si>
  <si>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</si>
  <si>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</si>
  <si>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</si>
  <si>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</si>
  <si>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</si>
  <si>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</si>
  <si>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</si>
  <si>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</si>
  <si>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</si>
  <si>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</si>
  <si>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</si>
  <si>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</si>
  <si>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</si>
  <si>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</si>
  <si>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</si>
  <si>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</si>
  <si>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</si>
  <si>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</si>
  <si>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</si>
  <si>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</si>
  <si>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</si>
  <si>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</si>
  <si>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</si>
  <si>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</si>
  <si>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</si>
  <si>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</si>
  <si>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</si>
  <si>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</si>
  <si>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</si>
  <si>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</si>
  <si>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</si>
  <si>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</si>
  <si>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</si>
  <si>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</si>
  <si>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</si>
  <si>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</si>
  <si>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</si>
  <si>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</si>
  <si>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</si>
  <si>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</si>
  <si>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</si>
  <si>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</si>
  <si>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</si>
  <si>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</si>
  <si>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</si>
  <si>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</si>
  <si>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</si>
  <si>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</si>
  <si>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</si>
  <si>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</si>
  <si>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</si>
  <si>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</si>
  <si>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</si>
  <si>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</si>
  <si>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</si>
  <si>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</si>
  <si>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</si>
  <si>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</si>
  <si>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</si>
  <si>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</si>
  <si>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</si>
  <si>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</si>
  <si>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</si>
  <si>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</si>
  <si>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</si>
  <si>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</si>
  <si>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</si>
  <si>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</si>
  <si>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</si>
  <si>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</si>
  <si>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</si>
  <si>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</si>
  <si>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</si>
  <si>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</si>
  <si>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</si>
  <si>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</si>
  <si>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</si>
  <si>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</si>
  <si>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</si>
  <si>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</si>
  <si>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</si>
  <si>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</si>
  <si>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</si>
  <si>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</si>
  <si>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</si>
  <si>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</si>
  <si>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</si>
  <si>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</si>
  <si>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</si>
  <si>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</si>
  <si>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</si>
  <si>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</si>
  <si>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</si>
  <si>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</si>
  <si>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</si>
  <si>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</si>
  <si>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</si>
  <si>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</si>
  <si>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</si>
  <si>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</si>
  <si>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</si>
  <si>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</si>
  <si>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</si>
  <si>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</si>
  <si>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</si>
  <si>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</si>
  <si>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</si>
  <si>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</si>
  <si>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</si>
  <si>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</si>
  <si>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</si>
  <si>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</si>
  <si>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</si>
  <si>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</si>
  <si>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</si>
  <si>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</si>
  <si>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</si>
  <si>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</si>
  <si>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</si>
  <si>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</si>
  <si>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</si>
  <si>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</si>
  <si>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</si>
  <si>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</si>
  <si>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</si>
  <si>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</si>
  <si>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</si>
  <si>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</si>
  <si>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</si>
  <si>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</si>
  <si>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</si>
  <si>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</si>
  <si>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</si>
  <si>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</si>
  <si>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</si>
  <si>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</si>
  <si>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</si>
  <si>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</si>
  <si>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</si>
  <si>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</si>
  <si>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</si>
  <si>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</si>
  <si>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</si>
  <si>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</si>
  <si>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</si>
  <si>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</si>
  <si>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</si>
  <si>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</si>
  <si>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</si>
  <si>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</si>
  <si>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</si>
  <si>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</si>
  <si>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</si>
  <si>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</si>
  <si>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</si>
  <si>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</si>
  <si>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</si>
  <si>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</si>
  <si>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</si>
  <si>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</si>
  <si>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</si>
  <si>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</si>
  <si>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</si>
  <si>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</si>
  <si>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</si>
  <si>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</si>
  <si>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</si>
  <si>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</si>
  <si>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</si>
  <si>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</si>
  <si>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</si>
  <si>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</si>
  <si>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</si>
  <si>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</si>
  <si>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</si>
  <si>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</si>
  <si>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</si>
  <si>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</si>
  <si>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</si>
  <si>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</si>
  <si>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</si>
  <si>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</si>
  <si>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</si>
  <si>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</si>
  <si>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</si>
  <si>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</si>
  <si>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</si>
  <si>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</si>
  <si>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</si>
  <si>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</si>
  <si>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</si>
  <si>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</si>
  <si>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</si>
  <si>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</si>
  <si>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</si>
  <si>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</si>
  <si>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</si>
  <si>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</si>
  <si>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</si>
  <si>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</si>
  <si>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</si>
  <si>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</si>
  <si>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</si>
  <si>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</si>
  <si>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</si>
  <si>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</si>
  <si>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</si>
  <si>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</si>
  <si>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</si>
  <si>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</si>
  <si>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</si>
  <si>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</si>
  <si>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</si>
  <si>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</si>
  <si>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</si>
  <si>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</si>
  <si>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</si>
  <si>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</si>
  <si>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</si>
  <si>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</si>
  <si>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</si>
  <si>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</si>
  <si>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</si>
  <si>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</si>
  <si>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</si>
  <si>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</si>
  <si>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</si>
  <si>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</si>
  <si>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</si>
  <si>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</si>
  <si>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</si>
  <si>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</si>
  <si>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</si>
  <si>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</si>
  <si>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</si>
  <si>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</si>
  <si>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</si>
  <si>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</si>
  <si>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</si>
  <si>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</si>
  <si>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</si>
  <si>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</si>
  <si>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</si>
  <si>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</si>
  <si>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</si>
  <si>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</si>
  <si>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</si>
  <si>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</si>
  <si>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</si>
  <si>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</si>
  <si>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</si>
  <si>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</si>
  <si>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</si>
  <si>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</si>
  <si>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</si>
  <si>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</si>
  <si>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</si>
  <si>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</si>
  <si>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</si>
  <si>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</si>
  <si>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</si>
  <si>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</si>
  <si>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</si>
  <si>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</si>
  <si>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</si>
  <si>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</si>
  <si>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</si>
  <si>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</si>
  <si>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</si>
  <si>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</si>
  <si>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</si>
  <si>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</si>
  <si>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</si>
  <si>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</si>
  <si>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</si>
  <si>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</si>
  <si>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</si>
  <si>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</si>
  <si>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</si>
  <si>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</si>
  <si>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</si>
  <si>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</si>
  <si>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</si>
  <si>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</si>
  <si>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</si>
  <si>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</si>
  <si>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</si>
  <si>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</si>
  <si>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</si>
  <si>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</si>
  <si>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</si>
  <si>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</si>
  <si>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</si>
  <si>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</si>
  <si>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</si>
  <si>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</si>
  <si>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</si>
  <si>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</si>
  <si>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</si>
  <si>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</si>
  <si>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</si>
  <si>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</si>
  <si>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</si>
  <si>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</si>
  <si>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</si>
  <si>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</si>
  <si>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</si>
  <si>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</si>
  <si>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</si>
  <si>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</si>
  <si>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</si>
  <si>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</si>
  <si>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</si>
  <si>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</si>
  <si>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</si>
  <si>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</si>
  <si>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</si>
  <si>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</si>
  <si>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</si>
  <si>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</si>
  <si>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</si>
  <si>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</si>
  <si>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</si>
  <si>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</si>
  <si>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</si>
  <si>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</si>
  <si>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</si>
  <si>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</si>
  <si>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</si>
  <si>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</si>
  <si>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</si>
  <si>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</si>
  <si>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</si>
  <si>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</si>
  <si>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</si>
  <si>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</si>
  <si>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</si>
  <si>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</si>
  <si>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</si>
  <si>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</si>
  <si>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</si>
  <si>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</si>
  <si>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</si>
  <si>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</si>
  <si>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</si>
  <si>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</si>
  <si>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</si>
  <si>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</si>
  <si>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</si>
  <si>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</si>
  <si>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</si>
  <si>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</si>
  <si>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</si>
  <si>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</si>
  <si>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</si>
  <si>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</si>
  <si>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</si>
  <si>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</si>
  <si>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</si>
  <si>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</si>
  <si>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</si>
  <si>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</si>
  <si>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</si>
  <si>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</si>
  <si>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</si>
  <si>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</si>
  <si>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</si>
  <si>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</si>
  <si>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</si>
  <si>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</si>
  <si>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</si>
  <si>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</si>
  <si>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</si>
  <si>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</si>
  <si>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</si>
  <si>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</si>
  <si>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</si>
  <si>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</si>
  <si>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</si>
  <si>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</si>
  <si>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</si>
  <si>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</si>
  <si>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</si>
  <si>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</si>
  <si>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</si>
  <si>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</si>
  <si>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</si>
  <si>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</si>
  <si>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</si>
  <si>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</si>
  <si>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</si>
  <si>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</si>
  <si>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</si>
  <si>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</si>
  <si>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</si>
  <si>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</si>
  <si>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</si>
  <si>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</si>
  <si>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</si>
  <si>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</si>
  <si>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</si>
  <si>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</si>
  <si>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</si>
  <si>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</si>
  <si>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</si>
  <si>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</si>
  <si>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</si>
  <si>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</si>
  <si>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</si>
  <si>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</si>
  <si>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</si>
  <si>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</si>
  <si>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</si>
  <si>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</si>
  <si>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</si>
  <si>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</si>
  <si>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</si>
  <si>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</si>
  <si>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</si>
  <si>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</si>
  <si>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</si>
  <si>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</si>
  <si>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</si>
  <si>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</si>
  <si>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</si>
  <si>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</si>
  <si>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</si>
  <si>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</si>
  <si>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</si>
  <si>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</si>
  <si>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</si>
  <si>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</si>
  <si>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</si>
  <si>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</si>
  <si>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</si>
  <si>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</si>
  <si>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</si>
  <si>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</si>
  <si>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</si>
  <si>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</si>
  <si>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</si>
  <si>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</si>
  <si>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</si>
  <si>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</si>
  <si>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</si>
  <si>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</si>
  <si>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</si>
  <si>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</si>
  <si>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</si>
  <si>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</si>
  <si>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</si>
  <si>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</si>
  <si>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</si>
  <si>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</si>
  <si>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</si>
  <si>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</si>
  <si>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</si>
  <si>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</si>
  <si>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</si>
  <si>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</si>
  <si>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</si>
  <si>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</si>
  <si>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</si>
  <si>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</si>
  <si>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</si>
  <si>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</si>
  <si>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</si>
  <si>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</si>
  <si>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</si>
  <si>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</si>
  <si>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</si>
  <si>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</si>
  <si>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</si>
  <si>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</si>
  <si>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</si>
  <si>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</si>
  <si>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</si>
  <si>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</si>
  <si>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</si>
  <si>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</si>
  <si>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</si>
  <si>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</si>
  <si>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</si>
  <si>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</si>
  <si>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</si>
  <si>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</si>
  <si>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</si>
  <si>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</si>
  <si>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</si>
  <si>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</si>
  <si>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</si>
  <si>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</si>
  <si>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</si>
  <si>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</si>
  <si>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</si>
  <si>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</si>
  <si>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</si>
  <si>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</si>
  <si>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</si>
  <si>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</si>
  <si>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</si>
  <si>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</si>
  <si>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</si>
  <si>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</si>
  <si>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</si>
  <si>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</si>
  <si>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</si>
  <si>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</si>
  <si>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</si>
  <si>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</si>
  <si>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</si>
  <si>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</si>
  <si>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</si>
  <si>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</si>
  <si>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</si>
  <si>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</si>
  <si>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</si>
  <si>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</si>
  <si>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</si>
  <si>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</si>
  <si>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</si>
  <si>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</si>
  <si>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</si>
  <si>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</si>
  <si>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</si>
  <si>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</si>
  <si>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</si>
  <si>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</si>
  <si>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</si>
  <si>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</si>
  <si>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</si>
  <si>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</si>
  <si>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</si>
  <si>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</si>
  <si>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</si>
  <si>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</si>
  <si>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</si>
  <si>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</si>
  <si>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</si>
  <si>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</si>
  <si>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</si>
  <si>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</si>
  <si>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</si>
  <si>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</si>
  <si>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</si>
  <si>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</si>
  <si>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</si>
  <si>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</si>
  <si>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</si>
  <si>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</si>
  <si>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</si>
  <si>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</si>
  <si>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</si>
  <si>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</si>
  <si>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</si>
  <si>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</si>
  <si>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</si>
  <si>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</si>
  <si>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</si>
  <si>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</si>
  <si>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</si>
  <si>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</si>
  <si>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</si>
  <si>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</si>
  <si>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</si>
  <si>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</si>
  <si>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</si>
  <si>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</si>
  <si>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</si>
  <si>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</si>
  <si>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</si>
  <si>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</si>
  <si>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</si>
  <si>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</si>
  <si>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</si>
  <si>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</si>
  <si>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</si>
  <si>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</si>
  <si>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</si>
  <si>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</si>
  <si>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</si>
  <si>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</si>
  <si>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</si>
  <si>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</si>
  <si>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</si>
  <si>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</si>
  <si>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</si>
  <si>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</si>
  <si>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</si>
  <si>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</si>
  <si>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</si>
  <si>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</si>
  <si>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</si>
  <si>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</si>
  <si>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</si>
  <si>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</si>
  <si>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</si>
  <si>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</si>
  <si>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</si>
  <si>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</si>
  <si>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</si>
  <si>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</si>
  <si>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</si>
  <si>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</si>
  <si>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</si>
  <si>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</si>
  <si>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</si>
  <si>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</si>
  <si>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</si>
  <si>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</si>
  <si>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</si>
  <si>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</si>
  <si>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</si>
  <si>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</si>
  <si>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</si>
  <si>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</si>
  <si>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</si>
  <si>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</si>
  <si>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</si>
  <si>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</si>
  <si>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</si>
  <si>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</si>
  <si>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</si>
  <si>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</si>
  <si>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</si>
  <si>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</si>
  <si>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</si>
  <si>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</si>
  <si>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</si>
  <si>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</si>
  <si>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</si>
  <si>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</si>
  <si>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</si>
  <si>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</si>
  <si>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</si>
  <si>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</si>
  <si>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</si>
  <si>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</si>
  <si>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</si>
  <si>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</si>
  <si>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</si>
  <si>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</si>
  <si>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</si>
  <si>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</si>
  <si>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</si>
  <si>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</si>
  <si>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</si>
  <si>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</si>
  <si>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</si>
  <si>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</si>
  <si>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</si>
  <si>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</si>
  <si>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</si>
  <si>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</si>
  <si>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</si>
  <si>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</si>
  <si>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</si>
  <si>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</si>
  <si>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</si>
  <si>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</si>
  <si>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</si>
  <si>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</si>
  <si>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</si>
  <si>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</si>
  <si>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</si>
  <si>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</si>
  <si>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</si>
  <si>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</si>
  <si>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</si>
  <si>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</si>
  <si>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</si>
  <si>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</si>
  <si>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</si>
  <si>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</si>
  <si>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</si>
  <si>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</si>
  <si>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</si>
  <si>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</si>
  <si>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</si>
  <si>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</si>
  <si>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</si>
  <si>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</si>
  <si>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</si>
  <si>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</si>
  <si>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</si>
  <si>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</si>
  <si>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</si>
  <si>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</si>
  <si>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</si>
  <si>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</si>
  <si>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</si>
  <si>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</si>
  <si>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</si>
  <si>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</si>
  <si>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</si>
  <si>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</si>
  <si>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</si>
  <si>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</si>
  <si>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</si>
  <si>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</si>
  <si>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</si>
  <si>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</si>
  <si>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</si>
  <si>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</si>
  <si>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</si>
  <si>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</si>
  <si>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</si>
  <si>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</si>
  <si>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</si>
  <si>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</si>
  <si>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</si>
  <si>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</si>
  <si>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</si>
  <si>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</si>
  <si>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</si>
  <si>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</si>
  <si>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</si>
  <si>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</si>
  <si>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</si>
  <si>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</si>
  <si>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</si>
  <si>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</si>
  <si>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</si>
  <si>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</si>
  <si>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</si>
  <si>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</si>
  <si>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</si>
  <si>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</si>
  <si>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</si>
  <si>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</si>
  <si>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</si>
  <si>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</si>
  <si>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</si>
  <si>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</si>
  <si>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</si>
  <si>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</si>
  <si>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</si>
  <si>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</si>
  <si>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</si>
  <si>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</si>
  <si>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</si>
  <si>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</si>
  <si>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</si>
  <si>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</si>
  <si>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</si>
  <si>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</si>
  <si>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</si>
  <si>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</si>
  <si>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</si>
  <si>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</si>
  <si>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</si>
  <si>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</si>
  <si>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</si>
  <si>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</si>
  <si>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</si>
  <si>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</si>
  <si>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</si>
  <si>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</si>
  <si>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</si>
  <si>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</si>
  <si>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</si>
  <si>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</si>
  <si>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</si>
  <si>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</si>
  <si>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</si>
  <si>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</si>
  <si>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</si>
  <si>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</si>
  <si>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</si>
  <si>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</si>
  <si>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</si>
  <si>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</si>
  <si>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</si>
  <si>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</si>
  <si>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</si>
  <si>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</si>
  <si>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</si>
  <si>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</si>
  <si>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</si>
  <si>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</si>
  <si>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</si>
  <si>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</si>
  <si>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</si>
  <si>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</si>
  <si>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</si>
  <si>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</si>
  <si>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</si>
  <si>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</si>
  <si>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</si>
  <si>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</si>
  <si>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</si>
  <si>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</si>
  <si>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</si>
  <si>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</si>
  <si>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</si>
  <si>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</si>
  <si>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</si>
  <si>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</si>
  <si>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</si>
  <si>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</si>
  <si>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</si>
  <si>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</si>
  <si>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</si>
  <si>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</si>
  <si>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</si>
  <si>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</si>
  <si>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</si>
  <si>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</si>
  <si>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</si>
  <si>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</si>
  <si>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</si>
  <si>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</si>
  <si>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</si>
  <si>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</si>
  <si>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</si>
  <si>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</si>
  <si>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</si>
  <si>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</si>
  <si>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</si>
  <si>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</si>
  <si>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</si>
  <si>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</si>
  <si>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</si>
  <si>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</si>
  <si>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</si>
  <si>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</si>
  <si>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</si>
  <si>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</si>
  <si>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</si>
  <si>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</si>
  <si>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</si>
  <si>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</si>
  <si>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</si>
  <si>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</si>
  <si>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</si>
  <si>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</si>
  <si>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</si>
  <si>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</si>
  <si>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</si>
  <si>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</si>
  <si>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</si>
  <si>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</si>
  <si>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</si>
  <si>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</si>
  <si>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</si>
  <si>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</si>
  <si>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</si>
  <si>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</si>
  <si>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</si>
  <si>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</si>
  <si>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</si>
  <si>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</si>
  <si>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</si>
  <si>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</si>
  <si>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</si>
  <si>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</si>
  <si>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</si>
  <si>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</si>
  <si>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</si>
  <si>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</si>
  <si>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</si>
  <si>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</si>
  <si>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</si>
  <si>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</si>
  <si>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</si>
  <si>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</si>
  <si>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</si>
  <si>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</si>
  <si>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</si>
  <si>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</si>
  <si>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</si>
  <si>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</si>
  <si>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</si>
  <si>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</si>
  <si>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</si>
  <si>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</si>
  <si>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</si>
  <si>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</si>
  <si>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</si>
  <si>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</si>
  <si>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</si>
  <si>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</si>
  <si>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</si>
  <si>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</si>
  <si>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</si>
  <si>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</si>
  <si>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</si>
  <si>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</si>
  <si>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</si>
  <si>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</si>
  <si>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</si>
  <si>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</si>
  <si>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</si>
  <si>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</si>
  <si>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</si>
  <si>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</si>
  <si>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</si>
  <si>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</si>
  <si>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</si>
  <si>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</si>
  <si>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</si>
  <si>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</si>
  <si>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</si>
  <si>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</si>
  <si>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</si>
  <si>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</si>
  <si>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</si>
  <si>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</si>
  <si>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</si>
  <si>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</si>
  <si>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</si>
  <si>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</si>
  <si>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</si>
  <si>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</si>
  <si>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</si>
  <si>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</si>
  <si>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</si>
  <si>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</si>
  <si>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</si>
  <si>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</si>
  <si>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</si>
  <si>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</si>
  <si>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</si>
  <si>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</si>
  <si>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</si>
  <si>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</si>
  <si>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</si>
  <si>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</si>
  <si>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</si>
  <si>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</si>
  <si>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</si>
  <si>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</si>
  <si>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</si>
  <si>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</si>
  <si>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</si>
  <si>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</si>
  <si>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</si>
  <si>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</si>
  <si>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</si>
  <si>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</si>
  <si>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</si>
  <si>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</si>
  <si>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</si>
  <si>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</si>
  <si>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</si>
  <si>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</si>
  <si>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</si>
  <si>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</si>
  <si>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</si>
  <si>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</si>
  <si>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</si>
  <si>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</si>
  <si>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</si>
  <si>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</si>
  <si>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</si>
  <si>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</si>
  <si>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</si>
  <si>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</si>
  <si>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</si>
  <si>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</si>
  <si>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</si>
  <si>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</si>
  <si>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</si>
  <si>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</si>
  <si>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</si>
  <si>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</si>
  <si>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</si>
  <si>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</si>
  <si>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</si>
  <si>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</si>
  <si>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</si>
  <si>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</si>
  <si>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</si>
  <si>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</si>
  <si>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</si>
  <si>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</si>
  <si>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</si>
  <si>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</si>
  <si>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</si>
  <si>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</si>
  <si>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</si>
  <si>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</si>
  <si>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</si>
  <si>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</si>
  <si>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</si>
  <si>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</si>
  <si>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</si>
  <si>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</si>
  <si>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</si>
  <si>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</si>
  <si>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</si>
  <si>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</si>
  <si>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</si>
  <si>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</si>
  <si>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</si>
  <si>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</si>
  <si>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</si>
  <si>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</si>
  <si>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</si>
  <si>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</si>
  <si>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</si>
  <si>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</si>
  <si>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</si>
  <si>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</si>
  <si>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</si>
  <si>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</si>
  <si>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</si>
  <si>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</si>
  <si>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</si>
  <si>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</si>
  <si>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</si>
  <si>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</si>
  <si>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</si>
  <si>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</si>
  <si>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</si>
  <si>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</si>
  <si>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</si>
  <si>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</si>
  <si>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</si>
  <si>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</si>
  <si>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</si>
  <si>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</si>
  <si>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</si>
  <si>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</si>
  <si>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</si>
  <si>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</si>
  <si>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</si>
  <si>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</si>
  <si>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</si>
  <si>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</si>
  <si>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</si>
  <si>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</si>
  <si>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</si>
  <si>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</si>
  <si>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</si>
  <si>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</si>
  <si>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</si>
  <si>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</si>
  <si>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</si>
  <si>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</si>
  <si>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</si>
  <si>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</si>
  <si>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</si>
  <si>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</si>
  <si>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</si>
  <si>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</si>
  <si>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</si>
  <si>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</si>
  <si>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</si>
  <si>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</si>
  <si>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</si>
  <si>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</si>
  <si>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</si>
  <si>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</si>
  <si>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</si>
  <si>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</si>
  <si>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</si>
  <si>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</si>
  <si>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</si>
  <si>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</si>
  <si>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</si>
  <si>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</si>
  <si>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</si>
  <si>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</si>
  <si>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</si>
  <si>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</si>
  <si>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</si>
  <si>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</si>
  <si>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</si>
  <si>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</si>
  <si>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</si>
  <si>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</si>
  <si>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</si>
  <si>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</si>
  <si>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</si>
  <si>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</si>
  <si>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</si>
  <si>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</si>
  <si>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</si>
  <si>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</si>
  <si>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</si>
  <si>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</si>
  <si>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</si>
  <si>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</si>
  <si>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</si>
  <si>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</si>
  <si>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</si>
  <si>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</si>
  <si>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</si>
  <si>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</si>
  <si>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</si>
  <si>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</si>
  <si>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</si>
  <si>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</si>
  <si>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</si>
  <si>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</si>
  <si>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</si>
  <si>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</si>
  <si>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</si>
  <si>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</si>
  <si>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</si>
  <si>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</si>
  <si>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</si>
  <si>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</si>
  <si>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</si>
  <si>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</si>
  <si>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</si>
  <si>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</si>
  <si>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</si>
  <si>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</si>
  <si>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</si>
  <si>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</si>
  <si>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</si>
  <si>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</si>
  <si>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</si>
  <si>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</si>
  <si>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</si>
  <si>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</si>
  <si>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</si>
  <si>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</si>
  <si>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</si>
  <si>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</si>
  <si>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</si>
  <si>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</si>
  <si>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</si>
  <si>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</si>
  <si>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</si>
  <si>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</si>
  <si>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</si>
  <si>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</si>
  <si>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</si>
  <si>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</si>
  <si>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</si>
  <si>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</si>
  <si>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</si>
  <si>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</si>
  <si>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</si>
  <si>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</si>
  <si>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</si>
  <si>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</si>
  <si>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</si>
  <si>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</si>
  <si>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</si>
  <si>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</si>
  <si>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</si>
  <si>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</si>
  <si>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</si>
  <si>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</si>
  <si>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</si>
  <si>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</si>
  <si>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</si>
  <si>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</si>
  <si>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</si>
  <si>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</si>
  <si>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</si>
  <si>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</si>
  <si>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</si>
  <si>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</si>
  <si>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</si>
  <si>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</si>
  <si>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</si>
  <si>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</si>
  <si>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</si>
  <si>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</si>
  <si>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</si>
  <si>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</si>
  <si>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</si>
  <si>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</si>
  <si>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</si>
  <si>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</si>
  <si>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</si>
  <si>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</si>
  <si>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</si>
  <si>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</si>
  <si>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</si>
  <si>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</si>
  <si>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</si>
  <si>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</si>
  <si>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</si>
  <si>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</si>
  <si>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</si>
  <si>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</si>
  <si>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</si>
  <si>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</si>
  <si>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</si>
  <si>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</si>
  <si>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</si>
  <si>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</si>
  <si>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</si>
  <si>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</si>
  <si>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</si>
  <si>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</si>
  <si>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</si>
  <si>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</si>
  <si>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</si>
  <si>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</si>
  <si>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</si>
  <si>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</si>
  <si>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</si>
  <si>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</si>
  <si>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</si>
  <si>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</si>
  <si>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</si>
  <si>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</si>
  <si>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</si>
  <si>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</si>
  <si>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</si>
  <si>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</si>
  <si>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</si>
  <si>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</si>
  <si>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</si>
  <si>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</si>
  <si>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</si>
  <si>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</si>
  <si>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</si>
  <si>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</si>
  <si>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</si>
  <si>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</si>
  <si>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</si>
  <si>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</si>
  <si>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</si>
  <si>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</si>
  <si>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</si>
  <si>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</si>
  <si>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</si>
  <si>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</si>
  <si>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</si>
  <si>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</si>
  <si>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</si>
  <si>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</si>
  <si>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</si>
  <si>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</si>
  <si>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</si>
  <si>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</si>
  <si>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</si>
  <si>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</si>
  <si>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</si>
  <si>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</si>
  <si>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</si>
  <si>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</si>
  <si>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</si>
  <si>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</si>
  <si>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</si>
  <si>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</si>
  <si>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</si>
  <si>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</si>
  <si>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</si>
  <si>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</si>
  <si>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</si>
  <si>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</si>
  <si>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</si>
  <si>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</si>
  <si>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</si>
  <si>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</si>
  <si>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</si>
  <si>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</si>
  <si>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</si>
  <si>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</si>
  <si>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</si>
  <si>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</si>
  <si>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</si>
  <si>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</si>
  <si>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</si>
  <si>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</si>
  <si>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</si>
  <si>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</si>
  <si>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</si>
  <si>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</si>
  <si>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</si>
  <si>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</si>
  <si>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</si>
  <si>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</si>
  <si>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</si>
  <si>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</si>
  <si>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</si>
  <si>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</si>
  <si>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</si>
  <si>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</si>
  <si>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</si>
  <si>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</si>
  <si>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</si>
  <si>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</si>
  <si>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</si>
  <si>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</si>
  <si>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</si>
  <si>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</si>
  <si>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</si>
  <si>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</si>
  <si>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</si>
  <si>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</si>
  <si>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</si>
  <si>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</si>
  <si>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</si>
  <si>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</si>
  <si>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</si>
  <si>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</si>
  <si>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</si>
  <si>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</si>
  <si>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</si>
  <si>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</si>
  <si>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</si>
  <si>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</si>
  <si>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</si>
  <si>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</si>
  <si>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</si>
  <si>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</si>
  <si>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</si>
  <si>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</si>
  <si>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</si>
  <si>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</si>
  <si>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</si>
  <si>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</si>
  <si>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</si>
  <si>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</si>
  <si>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</si>
  <si>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</si>
  <si>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</si>
  <si>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</si>
  <si>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</si>
  <si>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</si>
  <si>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</si>
  <si>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</si>
  <si>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</si>
  <si>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</si>
  <si>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</si>
  <si>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</si>
  <si>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</si>
  <si>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</si>
  <si>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</si>
  <si>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</si>
  <si>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</si>
  <si>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</si>
  <si>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</si>
  <si>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</si>
  <si>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</si>
  <si>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</si>
  <si>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</si>
  <si>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</si>
  <si>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</si>
  <si>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</si>
  <si>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</si>
  <si>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</si>
  <si>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</si>
  <si>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</si>
  <si>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</si>
  <si>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</si>
  <si>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</si>
  <si>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</si>
  <si>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</si>
  <si>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</si>
  <si>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</si>
  <si>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</si>
  <si>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</si>
  <si>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</si>
  <si>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</si>
  <si>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</si>
  <si>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</si>
  <si>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</si>
  <si>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</si>
  <si>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</si>
  <si>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</si>
  <si>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</si>
  <si>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</si>
  <si>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</si>
  <si>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</si>
  <si>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</si>
  <si>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</si>
  <si>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</si>
  <si>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</si>
  <si>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</si>
  <si>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</si>
  <si>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</si>
  <si>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</si>
  <si>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</si>
  <si>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</si>
  <si>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</si>
  <si>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</si>
  <si>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</si>
  <si>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</si>
  <si>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</si>
  <si>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</si>
  <si>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</si>
  <si>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</si>
  <si>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</si>
  <si>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</si>
  <si>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</si>
  <si>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</si>
  <si>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</si>
  <si>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</si>
  <si>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</si>
  <si>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</si>
  <si>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</si>
  <si>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</si>
  <si>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</si>
  <si>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</si>
  <si>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</si>
  <si>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</si>
  <si>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</si>
  <si>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</si>
  <si>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</si>
  <si>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</si>
  <si>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</si>
  <si>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</si>
  <si>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</si>
  <si>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</si>
  <si>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</si>
  <si>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</si>
  <si>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</si>
  <si>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</si>
  <si>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</si>
  <si>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</si>
  <si>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</si>
  <si>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</si>
  <si>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</si>
  <si>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</si>
  <si>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</si>
  <si>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</si>
  <si>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</si>
  <si>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</si>
  <si>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</si>
  <si>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</si>
  <si>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</si>
  <si>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</si>
  <si>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</si>
  <si>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</si>
  <si>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</si>
  <si>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</si>
  <si>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</si>
  <si>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</si>
  <si>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</si>
  <si>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</si>
  <si>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</si>
  <si>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</si>
  <si>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</si>
  <si>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</si>
  <si>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</si>
  <si>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</si>
  <si>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</si>
  <si>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</si>
  <si>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</si>
  <si>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</si>
  <si>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</si>
  <si>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</si>
  <si>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</si>
  <si>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</si>
  <si>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</si>
  <si>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</si>
  <si>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</si>
  <si>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</si>
  <si>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</si>
  <si>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</si>
  <si>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</si>
  <si>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</si>
  <si>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</si>
  <si>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</si>
  <si>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</si>
  <si>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</si>
  <si>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</si>
  <si>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</si>
  <si>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</si>
  <si>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</si>
  <si>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</si>
  <si>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</si>
  <si>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</si>
  <si>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</si>
  <si>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</si>
  <si>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</si>
  <si>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</si>
  <si>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</si>
  <si>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</si>
  <si>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</si>
  <si>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</si>
  <si>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</si>
  <si>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</si>
  <si>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</si>
  <si>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</si>
  <si>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</si>
  <si>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</si>
  <si>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</si>
  <si>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</si>
  <si>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</si>
  <si>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</si>
  <si>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</si>
  <si>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</si>
  <si>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</si>
  <si>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</si>
  <si>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</si>
  <si>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</si>
  <si>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</si>
  <si>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</si>
  <si>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</si>
  <si>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</si>
  <si>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</si>
  <si>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</si>
  <si>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</si>
  <si>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</si>
  <si>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</si>
  <si>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</si>
  <si>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</si>
  <si>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</si>
  <si>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</si>
  <si>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</si>
  <si>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</si>
  <si>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</si>
  <si>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</si>
  <si>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</si>
  <si>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</si>
  <si>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</si>
  <si>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</si>
  <si>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</si>
  <si>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</si>
  <si>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</si>
  <si>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</si>
  <si>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</si>
  <si>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</si>
  <si>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</si>
  <si>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</si>
  <si>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</si>
  <si>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</si>
  <si>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</si>
  <si>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</si>
  <si>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</si>
  <si>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</si>
  <si>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</si>
  <si>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</si>
  <si>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</si>
  <si>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</si>
  <si>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</si>
  <si>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</si>
  <si>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</si>
  <si>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</si>
  <si>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</si>
  <si>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</si>
  <si>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</si>
  <si>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</si>
  <si>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</si>
  <si>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</si>
  <si>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</si>
  <si>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</si>
  <si>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</si>
  <si>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</si>
  <si>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</si>
  <si>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</si>
  <si>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</si>
  <si>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</si>
  <si>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</si>
  <si>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</si>
  <si>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</si>
  <si>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</si>
  <si>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</si>
  <si>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</si>
  <si>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</si>
  <si>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</si>
  <si>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</si>
  <si>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</si>
  <si>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</si>
  <si>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</si>
  <si>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</si>
  <si>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</si>
  <si>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</si>
  <si>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</si>
  <si>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</si>
  <si>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</si>
  <si>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</si>
  <si>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</si>
  <si>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</si>
  <si>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</si>
  <si>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</si>
  <si>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</si>
  <si>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</si>
  <si>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</si>
  <si>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</si>
  <si>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</si>
  <si>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</si>
  <si>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</si>
  <si>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</si>
  <si>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</si>
  <si>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</si>
  <si>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</si>
  <si>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</si>
  <si>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</si>
  <si>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</si>
  <si>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</si>
  <si>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</si>
  <si>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</si>
  <si>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</si>
  <si>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</si>
  <si>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</si>
  <si>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</si>
  <si>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</si>
  <si>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</si>
  <si>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</si>
  <si>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</si>
  <si>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</si>
  <si>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</si>
  <si>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</si>
  <si>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</si>
  <si>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</si>
  <si>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</si>
  <si>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</si>
  <si>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</si>
  <si>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</si>
  <si>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</si>
  <si>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</si>
  <si>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</si>
  <si>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</si>
  <si>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</si>
  <si>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</si>
  <si>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</si>
  <si>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</si>
  <si>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</si>
  <si>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</si>
  <si>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</si>
  <si>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</si>
  <si>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</si>
  <si>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</si>
  <si>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</si>
  <si>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</si>
  <si>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</si>
  <si>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</si>
  <si>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</si>
  <si>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</si>
  <si>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</si>
  <si>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</si>
  <si>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</si>
  <si>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</si>
  <si>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</si>
  <si>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</si>
  <si>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</si>
  <si>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</si>
  <si>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</si>
  <si>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</si>
  <si>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</si>
  <si>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</si>
  <si>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</si>
  <si>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</si>
  <si>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</si>
  <si>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</si>
  <si>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</si>
  <si>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</si>
  <si>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</si>
  <si>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</si>
  <si>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</si>
  <si>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</si>
  <si>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</si>
  <si>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</si>
  <si>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</si>
  <si>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</si>
  <si>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</si>
  <si>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</si>
  <si>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</si>
  <si>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</si>
  <si>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</si>
  <si>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</si>
  <si>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</si>
  <si>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</si>
  <si>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</si>
  <si>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</si>
  <si>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</si>
  <si>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</si>
  <si>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</si>
  <si>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</si>
  <si>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</si>
  <si>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</si>
  <si>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</si>
  <si>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</si>
  <si>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</si>
  <si>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</si>
  <si>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</si>
  <si>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</si>
  <si>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</si>
  <si>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</si>
  <si>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</si>
  <si>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</si>
  <si>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</si>
  <si>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</si>
  <si>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</si>
  <si>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</si>
  <si>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</si>
  <si>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</si>
  <si>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</si>
  <si>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</si>
  <si>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</si>
  <si>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</si>
  <si>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</si>
  <si>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</si>
  <si>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</si>
  <si>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</si>
  <si>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</si>
  <si>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</si>
  <si>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</si>
  <si>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</si>
  <si>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</si>
  <si>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</si>
  <si>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</si>
  <si>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</si>
  <si>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</si>
  <si>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</si>
  <si>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</si>
  <si>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</si>
  <si>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</si>
  <si>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</si>
  <si>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</si>
  <si>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</si>
  <si>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</si>
  <si>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</si>
  <si>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</si>
  <si>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</si>
  <si>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</si>
  <si>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</si>
  <si>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</si>
  <si>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</si>
  <si>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</si>
  <si>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</si>
  <si>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</si>
  <si>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</si>
  <si>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</si>
  <si>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</si>
  <si>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</si>
  <si>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</si>
  <si>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</si>
  <si>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</si>
  <si>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</si>
  <si>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</si>
  <si>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</si>
  <si>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</si>
  <si>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</si>
  <si>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</si>
  <si>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</si>
  <si>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</si>
  <si>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</si>
  <si>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</si>
  <si>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</si>
  <si>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</si>
  <si>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</si>
  <si>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</si>
  <si>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</si>
  <si>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</si>
  <si>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</si>
  <si>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</si>
  <si>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</si>
  <si>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</si>
  <si>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</si>
  <si>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</si>
  <si>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</si>
  <si>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</si>
  <si>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</si>
  <si>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</si>
  <si>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</si>
  <si>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</si>
  <si>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</si>
  <si>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</si>
  <si>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</si>
  <si>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</si>
  <si>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</si>
  <si>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</si>
  <si>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</si>
  <si>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</si>
  <si>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</si>
  <si>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</si>
  <si>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</si>
  <si>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</si>
  <si>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</si>
  <si>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</si>
  <si>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</si>
  <si>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</si>
  <si>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</si>
  <si>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</si>
  <si>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</si>
  <si>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</si>
  <si>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</si>
  <si>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</si>
  <si>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</si>
  <si>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</si>
  <si>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</si>
  <si>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</si>
  <si>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</si>
  <si>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</si>
  <si>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</si>
  <si>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</si>
  <si>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</si>
  <si>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</si>
  <si>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</si>
  <si>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</si>
  <si>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</si>
  <si>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</si>
  <si>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</si>
  <si>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</si>
  <si>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</si>
  <si>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</si>
  <si>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</si>
  <si>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</si>
  <si>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</si>
  <si>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</si>
  <si>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</si>
  <si>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</si>
  <si>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</si>
  <si>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</si>
  <si>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</si>
  <si>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</si>
  <si>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</si>
  <si>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</si>
  <si>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</si>
  <si>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</si>
  <si>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</si>
  <si>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</si>
  <si>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</si>
  <si>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</si>
  <si>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</si>
  <si>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</si>
  <si>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</si>
  <si>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</si>
  <si>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</si>
  <si>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</si>
  <si>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</si>
  <si>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</si>
  <si>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</si>
  <si>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</si>
  <si>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</si>
  <si>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</si>
  <si>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</si>
  <si>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</si>
  <si>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</si>
  <si>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</si>
  <si>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</si>
  <si>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</si>
  <si>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</si>
  <si>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</si>
  <si>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</si>
  <si>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</si>
  <si>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</si>
  <si>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</si>
  <si>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</si>
  <si>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</si>
  <si>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</si>
  <si>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</si>
  <si>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</si>
  <si>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</si>
  <si>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</si>
  <si>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</si>
  <si>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</si>
  <si>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</si>
  <si>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</si>
  <si>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</si>
  <si>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</si>
  <si>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</si>
  <si>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</si>
  <si>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</si>
  <si>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</si>
  <si>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</si>
  <si>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</si>
  <si>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</si>
  <si>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</si>
  <si>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</si>
  <si>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</si>
  <si>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</si>
  <si>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</si>
  <si>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</si>
  <si>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</si>
  <si>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</si>
  <si>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</si>
  <si>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</si>
  <si>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</si>
  <si>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</si>
  <si>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</si>
  <si>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</si>
  <si>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</si>
  <si>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</si>
  <si>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</si>
  <si>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</si>
  <si>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</si>
  <si>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</si>
  <si>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</si>
  <si>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</si>
  <si>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</si>
  <si>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</si>
  <si>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</si>
  <si>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</si>
  <si>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</si>
  <si>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</si>
  <si>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</si>
  <si>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</si>
  <si>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</si>
  <si>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</si>
  <si>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</si>
  <si>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</si>
  <si>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</si>
  <si>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</si>
  <si>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</si>
  <si>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</si>
  <si>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</si>
  <si>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</si>
  <si>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</si>
  <si>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</si>
  <si>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</si>
  <si>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</si>
  <si>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</si>
  <si>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</si>
  <si>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</si>
  <si>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</si>
  <si>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</si>
  <si>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</si>
  <si>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</si>
  <si>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</si>
  <si>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</si>
  <si>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</si>
  <si>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</si>
  <si>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</si>
  <si>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</si>
  <si>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</si>
  <si>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</si>
  <si>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</si>
  <si>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</si>
  <si>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</si>
  <si>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</si>
  <si>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</si>
  <si>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</si>
  <si>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</si>
  <si>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</si>
  <si>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</si>
  <si>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</si>
  <si>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</si>
  <si>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</si>
  <si>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</si>
  <si>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</si>
  <si>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</si>
  <si>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</si>
  <si>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</si>
  <si>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</si>
  <si>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</si>
  <si>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</si>
  <si>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</si>
  <si>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</si>
  <si>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</si>
  <si>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</si>
  <si>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</si>
  <si>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</si>
  <si>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</si>
  <si>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</si>
  <si>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</si>
  <si>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</si>
  <si>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</si>
  <si>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</si>
  <si>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</si>
  <si>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</si>
  <si>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</si>
  <si>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</si>
  <si>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</si>
  <si>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</si>
  <si>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</si>
  <si>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</si>
  <si>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</si>
  <si>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</si>
  <si>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</si>
  <si>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</si>
  <si>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</si>
  <si>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</si>
  <si>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</si>
  <si>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</si>
  <si>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</si>
  <si>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</si>
  <si>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</si>
  <si>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</si>
  <si>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</si>
  <si>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</si>
  <si>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</si>
  <si>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</si>
  <si>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</si>
  <si>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</si>
  <si>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</si>
  <si>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</si>
  <si>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</si>
  <si>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</si>
  <si>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</si>
  <si>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</si>
  <si>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</si>
  <si>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</si>
  <si>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</si>
  <si>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</si>
  <si>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</si>
  <si>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</si>
  <si>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</si>
  <si>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</si>
  <si>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</si>
  <si>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</si>
  <si>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</si>
  <si>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</si>
  <si>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</si>
  <si>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</si>
  <si>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</si>
  <si>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</si>
  <si>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</si>
  <si>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</si>
  <si>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</si>
  <si>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</si>
  <si>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</si>
  <si>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</si>
  <si>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</si>
  <si>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</si>
  <si>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</si>
  <si>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</si>
  <si>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</si>
  <si>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</si>
  <si>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</si>
  <si>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</si>
  <si>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</si>
  <si>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</si>
  <si>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</si>
  <si>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</si>
  <si>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</si>
  <si>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</si>
  <si>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</si>
  <si>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</si>
  <si>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</si>
  <si>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</si>
  <si>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</si>
  <si>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</si>
  <si>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</si>
  <si>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</si>
  <si>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</si>
  <si>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</si>
  <si>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</si>
  <si>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</si>
  <si>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</si>
  <si>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</si>
  <si>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</si>
  <si>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</si>
  <si>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</si>
  <si>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</si>
  <si>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</si>
  <si>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</si>
  <si>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</si>
  <si>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</si>
  <si>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</si>
  <si>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</si>
  <si>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</si>
  <si>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</si>
  <si>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</si>
  <si>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</si>
  <si>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</si>
  <si>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</si>
  <si>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</si>
  <si>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</si>
  <si>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</si>
  <si>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</si>
  <si>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</si>
  <si>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</si>
  <si>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</si>
  <si>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</si>
  <si>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</si>
  <si>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</si>
  <si>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</si>
  <si>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</si>
  <si>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</si>
  <si>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</si>
  <si>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</si>
  <si>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</si>
  <si>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</si>
  <si>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</si>
  <si>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</si>
  <si>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</si>
  <si>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</si>
  <si>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</si>
  <si>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</si>
  <si>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</si>
  <si>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</si>
  <si>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</si>
  <si>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</si>
  <si>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</si>
  <si>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</si>
  <si>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</si>
  <si>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</si>
  <si>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</si>
  <si>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</si>
  <si>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</si>
  <si>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</si>
  <si>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</si>
  <si>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</si>
  <si>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</si>
  <si>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</si>
  <si>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</si>
  <si>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</si>
  <si>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</si>
  <si>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</si>
  <si>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</si>
  <si>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</si>
  <si>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</si>
  <si>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</si>
  <si>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</si>
  <si>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</si>
  <si>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</si>
  <si>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</si>
  <si>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</si>
  <si>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</si>
  <si>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</si>
  <si>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</si>
  <si>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</si>
  <si>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</si>
  <si>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</si>
  <si>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</si>
  <si>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</si>
  <si>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</si>
  <si>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</si>
  <si>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</si>
  <si>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</si>
  <si>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</si>
  <si>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</si>
  <si>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</si>
  <si>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</si>
  <si>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</si>
  <si>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</si>
  <si>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</si>
  <si>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</si>
  <si>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</si>
  <si>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</si>
  <si>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</si>
  <si>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</si>
  <si>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</si>
  <si>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</si>
  <si>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</si>
  <si>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</si>
  <si>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</si>
  <si>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</si>
  <si>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</si>
  <si>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</si>
  <si>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</si>
  <si>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</si>
  <si>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</si>
  <si>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</si>
  <si>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</si>
  <si>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</si>
  <si>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</si>
  <si>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</si>
  <si>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</si>
  <si>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</si>
  <si>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</si>
  <si>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</si>
  <si>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</si>
  <si>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</si>
  <si>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</si>
  <si>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</si>
  <si>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</si>
  <si>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</si>
  <si>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</si>
  <si>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</si>
  <si>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</si>
  <si>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</si>
  <si>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</si>
  <si>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</si>
  <si>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</si>
  <si>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</si>
  <si>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</si>
  <si>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</si>
  <si>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</si>
  <si>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</si>
  <si>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</si>
  <si>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</si>
  <si>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</si>
  <si>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</si>
  <si>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</si>
  <si>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</si>
  <si>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</si>
  <si>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</si>
  <si>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</si>
  <si>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</si>
  <si>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</si>
  <si>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</si>
  <si>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</si>
  <si>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</si>
  <si>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</si>
  <si>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</si>
  <si>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</si>
  <si>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</si>
  <si>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</si>
  <si>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</si>
  <si>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</si>
  <si>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</si>
  <si>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</si>
  <si>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</si>
  <si>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</si>
  <si>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</si>
  <si>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</si>
  <si>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</si>
  <si>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</si>
  <si>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</si>
  <si>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</si>
  <si>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</si>
  <si>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</si>
  <si>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</si>
  <si>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</si>
  <si>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</si>
  <si>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</si>
  <si>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</si>
  <si>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</si>
  <si>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</si>
  <si>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</si>
  <si>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</si>
  <si>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</si>
  <si>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</si>
  <si>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</si>
  <si>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</si>
  <si>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</si>
  <si>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</si>
  <si>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</si>
  <si>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</si>
  <si>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</si>
  <si>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</si>
  <si>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</si>
  <si>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</si>
  <si>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</si>
  <si>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</si>
  <si>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</si>
  <si>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</si>
  <si>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</si>
  <si>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</si>
  <si>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</si>
  <si>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</si>
  <si>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</si>
  <si>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</si>
  <si>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</si>
  <si>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</si>
  <si>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</si>
  <si>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</si>
  <si>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</si>
  <si>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</si>
  <si>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</si>
  <si>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</si>
  <si>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</si>
  <si>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</si>
  <si>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</si>
  <si>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</si>
  <si>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</si>
  <si>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</si>
  <si>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</si>
  <si>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</si>
  <si>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</si>
  <si>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</si>
  <si>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</si>
  <si>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</si>
  <si>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</si>
  <si>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</si>
  <si>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</si>
  <si>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</si>
  <si>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</si>
  <si>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</si>
  <si>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</si>
  <si>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</si>
  <si>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</si>
  <si>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</si>
  <si>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</si>
  <si>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</si>
  <si>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</si>
  <si>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</si>
  <si>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</si>
  <si>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</si>
  <si>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</si>
  <si>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</si>
  <si>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</si>
  <si>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</si>
  <si>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</si>
  <si>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</si>
  <si>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</si>
  <si>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</si>
  <si>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</si>
  <si>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</si>
  <si>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</si>
  <si>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</si>
  <si>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</si>
  <si>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</si>
  <si>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</si>
  <si>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</si>
  <si>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</si>
  <si>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</si>
  <si>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</si>
  <si>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</si>
  <si>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</si>
  <si>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</si>
  <si>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</si>
  <si>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</si>
  <si>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</si>
  <si>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</si>
  <si>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</si>
  <si>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</si>
  <si>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</si>
  <si>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</si>
  <si>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</si>
  <si>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</si>
  <si>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</si>
  <si>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</si>
  <si>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</si>
  <si>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</si>
  <si>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</si>
  <si>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</si>
  <si>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</si>
  <si>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</si>
  <si>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</si>
  <si>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</si>
  <si>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</si>
  <si>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</si>
  <si>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</si>
  <si>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</si>
  <si>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</si>
  <si>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</si>
  <si>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</si>
  <si>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</si>
  <si>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</si>
  <si>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</si>
  <si>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</si>
  <si>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</si>
  <si>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</si>
  <si>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</si>
  <si>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</si>
  <si>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</si>
  <si>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</si>
  <si>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</si>
  <si>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</si>
  <si>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</si>
  <si>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</si>
  <si>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</si>
  <si>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</si>
  <si>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</si>
  <si>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</si>
  <si>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</si>
  <si>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</si>
  <si>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</si>
  <si>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</si>
  <si>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</si>
  <si>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</si>
  <si>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</si>
  <si>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</si>
  <si>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</si>
  <si>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</si>
  <si>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</si>
  <si>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</si>
  <si>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</si>
  <si>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</si>
  <si>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</si>
  <si>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</si>
  <si>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</si>
  <si>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</si>
  <si>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</si>
  <si>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</si>
  <si>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</si>
  <si>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</si>
  <si>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</si>
  <si>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</si>
  <si>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</si>
  <si>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</si>
  <si>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</si>
  <si>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</si>
  <si>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</si>
  <si>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</si>
  <si>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</si>
  <si>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</si>
  <si>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</si>
  <si>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</si>
  <si>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</si>
  <si>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</si>
  <si>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</si>
  <si>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</si>
  <si>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</si>
  <si>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</si>
  <si>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</si>
  <si>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</si>
  <si>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</si>
  <si>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</si>
  <si>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</si>
  <si>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</si>
  <si>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</si>
  <si>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</si>
  <si>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</si>
  <si>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</si>
  <si>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</si>
  <si>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</si>
  <si>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</si>
  <si>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</si>
  <si>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</si>
  <si>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</si>
  <si>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</si>
  <si>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</si>
  <si>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</si>
  <si>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</si>
  <si>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</si>
  <si>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</si>
  <si>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</si>
  <si>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</si>
  <si>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</si>
  <si>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</si>
  <si>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</si>
  <si>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</si>
  <si>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</si>
  <si>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</si>
  <si>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</si>
  <si>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</si>
  <si>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</si>
  <si>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</si>
  <si>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</si>
  <si>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</si>
  <si>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</si>
  <si>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</si>
  <si>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</si>
  <si>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</si>
  <si>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</si>
  <si>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</si>
  <si>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</si>
  <si>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</si>
  <si>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</si>
  <si>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</si>
  <si>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</si>
  <si>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</si>
  <si>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</si>
  <si>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</si>
  <si>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</si>
  <si>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</si>
  <si>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</si>
  <si>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</si>
  <si>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</si>
  <si>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</si>
  <si>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</si>
  <si>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</si>
  <si>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</si>
  <si>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</si>
  <si>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</si>
  <si>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</si>
  <si>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</si>
  <si>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</si>
  <si>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</si>
  <si>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</si>
  <si>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</si>
  <si>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</si>
  <si>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</si>
  <si>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</si>
  <si>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</si>
  <si>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</si>
  <si>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</si>
  <si>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</si>
  <si>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</si>
  <si>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</si>
  <si>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</si>
  <si>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</si>
  <si>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</si>
  <si>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</si>
  <si>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</si>
  <si>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</si>
  <si>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</si>
  <si>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</si>
  <si>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</si>
  <si>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</si>
  <si>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</si>
  <si>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</si>
  <si>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</si>
  <si>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</si>
  <si>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</si>
  <si>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</si>
  <si>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</si>
  <si>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</si>
  <si>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</si>
  <si>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</si>
  <si>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</si>
  <si>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</si>
  <si>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</si>
  <si>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</si>
  <si>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</si>
  <si>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</si>
  <si>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</si>
  <si>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</si>
  <si>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</si>
  <si>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</si>
  <si>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</si>
  <si>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</si>
  <si>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</si>
  <si>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</si>
  <si>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</si>
  <si>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</si>
  <si>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</si>
  <si>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</si>
  <si>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</si>
  <si>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</si>
  <si>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</si>
  <si>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</si>
  <si>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</si>
  <si>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</si>
  <si>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</si>
  <si>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</si>
  <si>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</si>
  <si>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</si>
  <si>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</si>
  <si>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</si>
  <si>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</si>
  <si>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</si>
  <si>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</si>
  <si>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</si>
  <si>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</si>
  <si>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</si>
  <si>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</si>
  <si>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</si>
  <si>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</si>
  <si>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</si>
  <si>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</si>
  <si>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</si>
  <si>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</si>
  <si>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</si>
  <si>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</si>
  <si>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</si>
  <si>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</si>
  <si>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</si>
  <si>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</si>
  <si>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</si>
  <si>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</si>
  <si>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</si>
  <si>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</si>
  <si>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</si>
  <si>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</si>
  <si>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</si>
  <si>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</si>
  <si>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</si>
  <si>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</si>
  <si>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</si>
  <si>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</si>
  <si>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</si>
  <si>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</si>
  <si>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</si>
  <si>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</si>
  <si>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</si>
  <si>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</si>
  <si>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</si>
  <si>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</si>
  <si>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</si>
  <si>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</si>
  <si>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</si>
  <si>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</si>
  <si>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</si>
  <si>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</si>
  <si>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</si>
  <si>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</si>
  <si>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</si>
  <si>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</si>
  <si>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</si>
  <si>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</si>
  <si>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</si>
  <si>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</si>
  <si>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</si>
  <si>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</si>
  <si>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</si>
  <si>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</si>
  <si>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</si>
  <si>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</si>
  <si>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</si>
  <si>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</si>
  <si>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</si>
  <si>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</si>
  <si>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</si>
  <si>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</si>
  <si>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</si>
  <si>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</si>
  <si>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</si>
  <si>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</si>
  <si>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</si>
  <si>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</si>
  <si>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</si>
  <si>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</si>
  <si>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</si>
  <si>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</si>
  <si>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</si>
  <si>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</si>
  <si>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</si>
  <si>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</si>
  <si>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</si>
  <si>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</si>
  <si>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</si>
  <si>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</si>
  <si>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</si>
  <si>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</si>
  <si>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</si>
  <si>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</si>
  <si>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</si>
  <si>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</si>
  <si>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</si>
  <si>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</si>
  <si>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</si>
  <si>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</si>
  <si>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</si>
  <si>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</si>
  <si>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</si>
  <si>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</si>
  <si>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</si>
  <si>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</si>
  <si>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</si>
  <si>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</si>
  <si>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</si>
  <si>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</si>
  <si>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</si>
  <si>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</si>
  <si>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</si>
  <si>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</si>
  <si>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</si>
  <si>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</si>
  <si>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</si>
  <si>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</si>
  <si>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</si>
  <si>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</si>
  <si>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</si>
  <si>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</si>
  <si>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</si>
  <si>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</si>
  <si>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</si>
  <si>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</si>
  <si>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</si>
  <si>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</si>
  <si>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</si>
  <si>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</si>
  <si>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</si>
  <si>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</si>
  <si>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</si>
  <si>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</si>
  <si>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</si>
  <si>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</si>
  <si>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</si>
  <si>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</si>
  <si>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</si>
  <si>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</si>
  <si>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</si>
  <si>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</si>
  <si>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</si>
  <si>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</si>
  <si>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</si>
  <si>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</si>
  <si>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</si>
  <si>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</si>
  <si>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</si>
  <si>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</si>
  <si>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</si>
  <si>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</si>
  <si>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</si>
  <si>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</si>
  <si>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</si>
  <si>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</si>
  <si>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</si>
  <si>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</si>
  <si>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</si>
  <si>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</si>
  <si>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</si>
  <si>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</si>
  <si>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</si>
  <si>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</si>
  <si>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</si>
  <si>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</si>
  <si>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</si>
  <si>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</si>
  <si>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</si>
  <si>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</si>
  <si>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</si>
  <si>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</si>
  <si>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</si>
  <si>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</si>
  <si>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</si>
  <si>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</si>
  <si>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</si>
  <si>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</si>
  <si>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</si>
  <si>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</si>
  <si>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</si>
  <si>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</si>
  <si>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</si>
  <si>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</si>
  <si>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</si>
  <si>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</si>
  <si>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</si>
  <si>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</si>
  <si>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</si>
  <si>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</si>
  <si>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</si>
  <si>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</si>
  <si>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</si>
  <si>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</si>
  <si>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</si>
  <si>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</si>
  <si>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</si>
  <si>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</si>
  <si>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</si>
  <si>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</si>
  <si>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</si>
  <si>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</si>
  <si>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</si>
  <si>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</si>
  <si>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</si>
  <si>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</si>
  <si>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</si>
  <si>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</si>
  <si>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</si>
  <si>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</si>
  <si>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</si>
  <si>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</si>
  <si>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</si>
  <si>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</si>
  <si>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</si>
  <si>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</si>
  <si>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</si>
  <si>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</si>
  <si>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</si>
  <si>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</si>
  <si>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</si>
  <si>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</si>
  <si>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</si>
  <si>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</si>
  <si>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</si>
  <si>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</si>
  <si>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</si>
  <si>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</si>
  <si>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</si>
  <si>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</si>
  <si>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</si>
  <si>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</si>
  <si>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</si>
  <si>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</si>
  <si>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</si>
  <si>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</si>
  <si>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</si>
  <si>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</si>
  <si>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</si>
  <si>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</si>
  <si>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</si>
  <si>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</si>
  <si>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</si>
  <si>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</si>
  <si>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</si>
  <si>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</si>
  <si>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</si>
  <si>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</si>
  <si>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</si>
  <si>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</si>
  <si>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</si>
  <si>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</si>
  <si>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</si>
  <si>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</si>
  <si>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</si>
  <si>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</si>
  <si>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</si>
  <si>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</si>
  <si>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</si>
  <si>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</si>
  <si>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</si>
  <si>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</si>
  <si>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</si>
  <si>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</si>
  <si>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</si>
  <si>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</si>
  <si>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</si>
  <si>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</si>
  <si>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</si>
  <si>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</si>
  <si>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</si>
  <si>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</si>
  <si>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</si>
  <si>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</si>
  <si>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</si>
  <si>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</si>
  <si>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</si>
  <si>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</si>
  <si>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</si>
  <si>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</si>
  <si>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</si>
  <si>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</si>
  <si>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</si>
  <si>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</si>
  <si>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</si>
  <si>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</si>
  <si>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</si>
  <si>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</si>
  <si>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</si>
  <si>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</si>
  <si>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</si>
  <si>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</si>
  <si>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</si>
  <si>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</si>
  <si>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</si>
  <si>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</si>
  <si>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</si>
  <si>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</si>
  <si>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</si>
  <si>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</si>
  <si>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</si>
  <si>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</si>
  <si>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</si>
  <si>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</si>
  <si>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</si>
  <si>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</si>
  <si>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</si>
  <si>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</si>
  <si>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</si>
  <si>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</si>
  <si>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</si>
  <si>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</si>
  <si>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</si>
  <si>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</si>
  <si>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</si>
  <si>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</si>
  <si>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</si>
  <si>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</si>
  <si>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</si>
  <si>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</si>
  <si>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</si>
  <si>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</si>
  <si>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</si>
  <si>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</si>
  <si>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</si>
  <si>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</si>
  <si>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</si>
  <si>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</si>
  <si>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</si>
  <si>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</si>
  <si>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</si>
  <si>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</si>
  <si>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</si>
  <si>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</si>
  <si>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</si>
  <si>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</si>
  <si>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</si>
  <si>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</si>
  <si>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</si>
  <si>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</si>
  <si>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</si>
  <si>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</si>
  <si>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</si>
  <si>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</si>
  <si>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</si>
  <si>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</si>
  <si>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</si>
  <si>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</si>
  <si>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</si>
  <si>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</si>
  <si>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</si>
  <si>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</si>
  <si>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</si>
  <si>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</si>
  <si>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</si>
  <si>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</si>
  <si>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</si>
  <si>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</si>
  <si>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</si>
  <si>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</si>
  <si>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</si>
  <si>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</si>
  <si>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</si>
  <si>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</si>
  <si>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</si>
  <si>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</si>
  <si>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</si>
  <si>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</si>
  <si>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</si>
  <si>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</si>
  <si>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</si>
  <si>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</si>
  <si>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</si>
  <si>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</si>
  <si>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</si>
  <si>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</si>
  <si>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</si>
  <si>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</si>
  <si>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</si>
  <si>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</si>
  <si>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</si>
  <si>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</si>
  <si>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</si>
  <si>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</si>
  <si>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</si>
  <si>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</si>
  <si>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</si>
  <si>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</si>
  <si>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</si>
  <si>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</si>
  <si>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</si>
  <si>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</si>
  <si>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</si>
  <si>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</si>
  <si>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</si>
  <si>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</si>
  <si>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</si>
  <si>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</si>
  <si>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</si>
  <si>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</si>
  <si>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</si>
  <si>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</si>
  <si>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</si>
  <si>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</si>
  <si>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</si>
  <si>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</si>
  <si>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</si>
  <si>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</si>
  <si>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</si>
  <si>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</si>
  <si>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</si>
  <si>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</si>
  <si>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</si>
  <si>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</si>
  <si>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</si>
  <si>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</si>
  <si>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</si>
  <si>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</si>
  <si>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</si>
  <si>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</si>
  <si>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</si>
  <si>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</si>
  <si>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</si>
  <si>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</si>
  <si>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</si>
  <si>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</si>
  <si>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</si>
  <si>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</si>
  <si>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</si>
  <si>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</si>
  <si>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</si>
  <si>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</si>
  <si>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</si>
  <si>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</si>
  <si>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</si>
  <si>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</si>
  <si>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</si>
  <si>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</si>
  <si>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</si>
  <si>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</si>
  <si>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</si>
  <si>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</si>
  <si>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</si>
  <si>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</si>
  <si>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</si>
  <si>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</si>
  <si>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</si>
  <si>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</si>
  <si>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</si>
  <si>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</si>
  <si>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</si>
  <si>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</si>
  <si>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</si>
  <si>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</si>
  <si>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</si>
  <si>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</si>
  <si>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</si>
  <si>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</si>
  <si>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</si>
  <si>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</si>
  <si>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</si>
  <si>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</si>
  <si>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</si>
  <si>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</si>
  <si>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</si>
  <si>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</si>
  <si>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</si>
  <si>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</si>
  <si>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</si>
  <si>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</si>
  <si>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</si>
  <si>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</si>
  <si>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</si>
  <si>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</si>
  <si>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</si>
  <si>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</si>
  <si>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</si>
  <si>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</si>
  <si>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</si>
  <si>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</si>
  <si>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</si>
  <si>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</si>
  <si>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</si>
  <si>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</si>
  <si>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</si>
  <si>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</si>
  <si>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</si>
  <si>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</si>
  <si>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</si>
  <si>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</si>
  <si>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</si>
  <si>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</si>
  <si>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</si>
  <si>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</si>
  <si>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</si>
  <si>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</si>
  <si>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</si>
  <si>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</si>
  <si>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</si>
  <si>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</si>
  <si>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</si>
  <si>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</si>
  <si>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</si>
  <si>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</si>
  <si>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</si>
  <si>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</si>
  <si>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</si>
  <si>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</si>
  <si>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</si>
  <si>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</si>
  <si>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</si>
  <si>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</si>
  <si>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</si>
  <si>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</si>
  <si>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</si>
  <si>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</si>
  <si>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</si>
  <si>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</si>
  <si>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</si>
  <si>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</si>
  <si>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</si>
  <si>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</si>
  <si>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</si>
  <si>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</si>
  <si>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</si>
  <si>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</si>
  <si>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</si>
  <si>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</si>
  <si>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</si>
  <si>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</si>
  <si>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</si>
  <si>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</si>
  <si>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</si>
  <si>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</si>
  <si>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</si>
  <si>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</si>
  <si>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</si>
  <si>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</si>
  <si>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</si>
  <si>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</si>
  <si>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</si>
  <si>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</si>
  <si>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</si>
  <si>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</si>
  <si>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</si>
  <si>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</si>
  <si>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</si>
  <si>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</si>
  <si>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</si>
  <si>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</si>
  <si>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</si>
  <si>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</si>
  <si>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</si>
  <si>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</si>
  <si>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</si>
  <si>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</si>
  <si>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</si>
  <si>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</si>
  <si>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</si>
  <si>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</si>
  <si>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</si>
  <si>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</si>
  <si>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</si>
  <si>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</si>
  <si>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</si>
  <si>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</si>
  <si>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</si>
  <si>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</si>
  <si>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</si>
  <si>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</si>
  <si>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</si>
  <si>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</si>
  <si>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</si>
  <si>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</si>
  <si>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</si>
  <si>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</si>
  <si>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</si>
  <si>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</si>
  <si>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</si>
  <si>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</si>
  <si>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</si>
  <si>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</si>
  <si>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</si>
  <si>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</si>
  <si>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</si>
  <si>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</si>
  <si>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</si>
  <si>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</si>
  <si>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</si>
  <si>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</si>
  <si>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</si>
  <si>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</si>
  <si>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</si>
  <si>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</si>
  <si>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</si>
  <si>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</si>
  <si>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</si>
  <si>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</si>
  <si>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</si>
  <si>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</si>
  <si>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</si>
  <si>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</si>
  <si>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</si>
  <si>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</si>
  <si>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</si>
  <si>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</si>
  <si>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</si>
  <si>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</si>
  <si>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</si>
  <si>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</si>
  <si>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</si>
  <si>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</si>
  <si>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</si>
  <si>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</si>
  <si>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</si>
  <si>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</si>
  <si>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</si>
  <si>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</si>
  <si>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</si>
  <si>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</si>
  <si>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</si>
  <si>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</si>
  <si>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</si>
  <si>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</si>
  <si>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</si>
  <si>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</si>
  <si>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</si>
  <si>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</si>
  <si>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</si>
  <si>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</si>
  <si>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</si>
  <si>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</si>
  <si>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</si>
  <si>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</si>
  <si>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</si>
  <si>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</si>
  <si>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</si>
  <si>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</si>
  <si>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</si>
  <si>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</si>
  <si>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</si>
  <si>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</si>
  <si>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</si>
  <si>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</si>
  <si>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</si>
  <si>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</si>
  <si>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</si>
  <si>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</si>
  <si>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</si>
  <si>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</si>
  <si>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</si>
  <si>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</si>
  <si>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</si>
  <si>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</si>
  <si>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</si>
  <si>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</si>
  <si>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</si>
  <si>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</si>
  <si>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</si>
  <si>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</si>
  <si>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</si>
  <si>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</si>
  <si>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</si>
  <si>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</si>
  <si>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</si>
  <si>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</si>
  <si>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</si>
  <si>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</si>
  <si>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</si>
  <si>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</si>
  <si>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</si>
  <si>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</si>
  <si>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</si>
  <si>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</si>
  <si>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</si>
  <si>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</si>
  <si>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</si>
  <si>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</si>
  <si>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</si>
  <si>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</si>
  <si>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</si>
  <si>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</si>
  <si>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</si>
  <si>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</si>
  <si>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</si>
  <si>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</si>
  <si>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</si>
  <si>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</si>
  <si>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</si>
  <si>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</si>
  <si>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</si>
  <si>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</si>
  <si>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</si>
  <si>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</si>
  <si>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</si>
  <si>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</si>
  <si>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</si>
  <si>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</si>
  <si>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</si>
  <si>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</si>
  <si>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</si>
  <si>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</si>
  <si>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</si>
  <si>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</si>
  <si>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</si>
  <si>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</si>
  <si>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</si>
  <si>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</si>
  <si>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</si>
  <si>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</si>
  <si>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</si>
  <si>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</si>
  <si>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</si>
  <si>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</si>
  <si>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</si>
  <si>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</si>
  <si>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</si>
  <si>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</si>
  <si>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</si>
  <si>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</si>
  <si>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</si>
  <si>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</si>
  <si>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</si>
  <si>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</si>
  <si>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</si>
  <si>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</si>
  <si>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</si>
  <si>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</si>
  <si>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</si>
  <si>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</si>
  <si>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</si>
  <si>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</si>
  <si>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</si>
  <si>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</si>
  <si>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</si>
  <si>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</si>
  <si>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</si>
  <si>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</si>
  <si>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</si>
  <si>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</si>
  <si>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</si>
  <si>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</si>
  <si>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</si>
  <si>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</si>
  <si>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</si>
  <si>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</si>
  <si>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</si>
  <si>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</si>
  <si>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</si>
  <si>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</si>
  <si>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</si>
  <si>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</si>
  <si>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</si>
  <si>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</si>
  <si>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</si>
  <si>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</si>
  <si>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</si>
  <si>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</si>
  <si>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</si>
  <si>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</si>
  <si>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</si>
  <si>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</si>
  <si>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</si>
  <si>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</si>
  <si>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</si>
  <si>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</si>
  <si>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</si>
  <si>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</si>
  <si>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</si>
  <si>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</si>
  <si>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</si>
  <si>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</si>
  <si>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</si>
  <si>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</si>
  <si>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</si>
  <si>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</si>
  <si>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</si>
  <si>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</si>
  <si>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</si>
  <si>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</si>
  <si>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</si>
  <si>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</si>
  <si>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</si>
  <si>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</si>
  <si>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</si>
  <si>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</si>
  <si>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</si>
  <si>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</si>
  <si>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</si>
  <si>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</si>
  <si>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</si>
  <si>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</si>
  <si>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</si>
  <si>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</si>
  <si>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</si>
  <si>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</si>
  <si>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</si>
  <si>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</si>
  <si>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</si>
  <si>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</si>
  <si>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</si>
  <si>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</si>
  <si>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</si>
  <si>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</si>
  <si>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</si>
  <si>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</si>
  <si>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</si>
  <si>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</si>
  <si>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</si>
  <si>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</si>
  <si>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</si>
  <si>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</si>
  <si>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</si>
  <si>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</si>
  <si>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</si>
  <si>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</si>
  <si>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</si>
  <si>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</si>
  <si>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</si>
  <si>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</si>
  <si>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</si>
  <si>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</si>
  <si>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</si>
  <si>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</si>
  <si>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</si>
  <si>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</si>
  <si>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</si>
  <si>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</si>
  <si>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</si>
  <si>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</si>
  <si>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</si>
  <si>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</si>
  <si>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</si>
  <si>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</si>
  <si>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</si>
  <si>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</si>
  <si>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</si>
  <si>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</si>
  <si>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</si>
  <si>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</si>
  <si>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</si>
  <si>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</si>
  <si>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</si>
  <si>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</si>
  <si>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</si>
  <si>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</si>
  <si>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</si>
  <si>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</si>
  <si>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</si>
  <si>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</si>
  <si>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</si>
  <si>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</si>
  <si>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</si>
  <si>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</si>
  <si>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</si>
  <si>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</si>
  <si>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</si>
  <si>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</si>
  <si>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</si>
  <si>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</si>
  <si>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</si>
  <si>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</si>
  <si>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</si>
  <si>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</si>
  <si>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</si>
  <si>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</si>
  <si>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</si>
  <si>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</si>
  <si>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</si>
  <si>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</si>
  <si>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</si>
  <si>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</si>
  <si>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</si>
  <si>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</si>
  <si>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</si>
  <si>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</si>
  <si>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</si>
  <si>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</si>
  <si>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</si>
  <si>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</si>
  <si>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</si>
  <si>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</si>
  <si>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</si>
  <si>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</si>
  <si>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</si>
  <si>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</si>
  <si>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</si>
  <si>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</si>
  <si>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</si>
  <si>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</si>
  <si>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</si>
  <si>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</si>
  <si>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</si>
  <si>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</si>
  <si>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</si>
  <si>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</si>
  <si>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</si>
  <si>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</si>
  <si>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</si>
  <si>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</si>
  <si>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</si>
  <si>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</si>
  <si>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</si>
  <si>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</si>
  <si>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</si>
  <si>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</si>
  <si>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</si>
  <si>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</si>
  <si>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</si>
  <si>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</si>
  <si>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</si>
  <si>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</si>
  <si>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</si>
  <si>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</si>
  <si>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</si>
  <si>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</si>
  <si>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</si>
  <si>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</si>
  <si>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</si>
  <si>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</si>
  <si>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</si>
  <si>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</si>
  <si>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</si>
  <si>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</si>
  <si>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</si>
  <si>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</si>
  <si>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</si>
  <si>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</si>
  <si>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</si>
  <si>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</si>
  <si>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</si>
  <si>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</si>
  <si>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</si>
  <si>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</si>
  <si>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</si>
  <si>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</si>
  <si>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</si>
  <si>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</si>
  <si>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</si>
  <si>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</si>
  <si>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</si>
  <si>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</si>
  <si>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</si>
  <si>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</si>
  <si>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</si>
  <si>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</si>
  <si>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</si>
  <si>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</si>
  <si>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</si>
  <si>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</si>
  <si>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</si>
  <si>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</si>
  <si>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</si>
  <si>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</si>
  <si>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</si>
  <si>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</si>
  <si>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</si>
  <si>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</si>
  <si>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</si>
  <si>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</si>
  <si>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</si>
  <si>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</si>
  <si>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</si>
  <si>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</si>
  <si>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</si>
  <si>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</si>
  <si>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</si>
  <si>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</si>
  <si>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</si>
  <si>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</si>
  <si>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</si>
  <si>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</si>
  <si>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</si>
  <si>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</si>
  <si>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</si>
  <si>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</si>
  <si>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</si>
  <si>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</si>
  <si>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</si>
  <si>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</si>
  <si>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</si>
  <si>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</si>
  <si>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</si>
  <si>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</si>
  <si>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</si>
  <si>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</si>
  <si>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</si>
  <si>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</si>
  <si>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</si>
  <si>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</si>
  <si>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</si>
  <si>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</si>
  <si>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</si>
  <si>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</si>
  <si>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</si>
  <si>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</si>
  <si>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</si>
  <si>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</si>
  <si>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</si>
  <si>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</si>
  <si>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</si>
  <si>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</si>
  <si>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</si>
  <si>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</si>
  <si>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</si>
  <si>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</si>
  <si>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</si>
  <si>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</si>
  <si>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</si>
  <si>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</si>
  <si>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</si>
  <si>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</si>
  <si>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</si>
  <si>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</si>
  <si>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</si>
  <si>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</si>
  <si>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</si>
  <si>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</si>
  <si>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</si>
  <si>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</si>
  <si>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</si>
  <si>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</si>
  <si>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</si>
  <si>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</si>
  <si>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</si>
  <si>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</si>
  <si>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</si>
  <si>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</si>
  <si>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</si>
  <si>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</si>
  <si>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</si>
  <si>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</si>
  <si>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</si>
  <si>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</si>
  <si>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</si>
  <si>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</si>
  <si>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</si>
  <si>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</si>
  <si>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</si>
  <si>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</si>
  <si>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</si>
  <si>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</si>
  <si>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</si>
  <si>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</si>
  <si>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</si>
  <si>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</si>
  <si>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</si>
  <si>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</si>
  <si>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</si>
  <si>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</si>
  <si>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</si>
  <si>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</si>
  <si>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</si>
  <si>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</si>
  <si>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</si>
  <si>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</si>
  <si>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</si>
  <si>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</si>
  <si>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</si>
  <si>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</si>
  <si>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</si>
  <si>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</si>
  <si>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</si>
  <si>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</si>
  <si>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</si>
  <si>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</si>
  <si>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</si>
  <si>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</si>
  <si>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</si>
  <si>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</si>
  <si>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</si>
  <si>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</si>
  <si>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</si>
  <si>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</si>
  <si>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</si>
  <si>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</si>
  <si>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</si>
  <si>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</si>
  <si>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</si>
  <si>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</si>
  <si>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</si>
  <si>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</si>
  <si>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</si>
  <si>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</si>
  <si>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</si>
  <si>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</si>
  <si>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</si>
  <si>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</si>
  <si>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</si>
  <si>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</si>
  <si>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</si>
  <si>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</si>
  <si>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</si>
  <si>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</si>
  <si>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</si>
  <si>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</si>
  <si>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</si>
  <si>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</si>
  <si>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</si>
  <si>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</si>
  <si>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</si>
  <si>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</si>
  <si>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</si>
  <si>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</si>
  <si>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</si>
  <si>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</si>
  <si>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</si>
  <si>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</si>
  <si>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</si>
  <si>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</si>
  <si>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</si>
  <si>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</si>
  <si>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</si>
  <si>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</si>
  <si>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</si>
  <si>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</si>
  <si>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</si>
  <si>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</si>
  <si>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</si>
  <si>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</si>
  <si>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</si>
  <si>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</si>
  <si>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</si>
  <si>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</si>
  <si>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</si>
  <si>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</si>
  <si>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</si>
  <si>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</si>
  <si>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</si>
  <si>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</si>
  <si>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</si>
  <si>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</si>
  <si>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</si>
  <si>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</si>
  <si>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</si>
  <si>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</si>
  <si>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</si>
  <si>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</si>
  <si>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</si>
  <si>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</si>
  <si>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</si>
  <si>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</si>
  <si>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</si>
  <si>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</si>
  <si>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</si>
  <si>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</si>
  <si>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</si>
  <si>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</si>
  <si>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</si>
  <si>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</si>
  <si>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</si>
  <si>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</si>
  <si>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</si>
  <si>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</si>
  <si>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</si>
  <si>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</si>
  <si>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</si>
  <si>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</si>
  <si>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</si>
  <si>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</si>
  <si>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</si>
  <si>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</si>
  <si>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</si>
  <si>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</si>
  <si>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</si>
  <si>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</si>
  <si>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</si>
  <si>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</si>
  <si>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</si>
  <si>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</si>
  <si>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</si>
  <si>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</si>
  <si>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</si>
  <si>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</si>
  <si>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</si>
  <si>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</si>
  <si>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</si>
  <si>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</si>
  <si>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</si>
  <si>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</si>
  <si>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</si>
  <si>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</si>
  <si>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</si>
  <si>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</si>
  <si>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</si>
  <si>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</si>
  <si>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</si>
  <si>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</si>
  <si>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</si>
  <si>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</si>
  <si>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</si>
  <si>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</si>
  <si>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</si>
  <si>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</si>
  <si>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</si>
  <si>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</si>
  <si>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</si>
  <si>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</si>
  <si>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</si>
  <si>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</si>
  <si>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</si>
  <si>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</si>
  <si>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</si>
  <si>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</si>
  <si>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</si>
  <si>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</si>
  <si>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</si>
  <si>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</si>
  <si>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</si>
  <si>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</si>
  <si>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</si>
  <si>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</si>
  <si>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</si>
  <si>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</si>
  <si>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</si>
  <si>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</si>
  <si>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</si>
  <si>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</si>
  <si>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</si>
  <si>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</si>
  <si>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</si>
  <si>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</si>
  <si>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</si>
  <si>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</si>
  <si>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</si>
  <si>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</si>
  <si>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</si>
  <si>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</si>
  <si>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</si>
  <si>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</si>
  <si>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</si>
  <si>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</si>
  <si>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</si>
  <si>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</si>
  <si>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</si>
  <si>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</si>
  <si>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</si>
  <si>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</si>
  <si>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</si>
  <si>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</si>
  <si>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</si>
  <si>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</si>
  <si>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</si>
  <si>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</si>
  <si>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</si>
  <si>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</si>
  <si>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</si>
  <si>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</si>
  <si>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</si>
  <si>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</si>
  <si>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</si>
  <si>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</si>
  <si>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</si>
  <si>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</si>
  <si>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</si>
  <si>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</si>
  <si>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</si>
  <si>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</si>
  <si>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</si>
  <si>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AQUISIÇÃO DE MATERIAL PARA RESTABELECIMENTO DA PAVIMENTAÇÃO DA RUA GUILHERME ERNESTO LAGEMANN, TRECHO ENTRE A GETÚLIO VARGAS E ACESSO DA METALÚRGICA HASSMANN</t>
  </si>
  <si>
    <t>MUNICÍPIO DE IMIGRANTE</t>
  </si>
  <si>
    <t>92454776000108</t>
  </si>
  <si>
    <t>RESTABELECIMENTO DA PAVIMENTAÇÃO DA RUA GUILHERME ERNESTO LAGEMANN, TRECHO ENTRE A GETÚLIO VARGAS E ACESSO DA METALÚRGICA HASSMANN</t>
  </si>
  <si>
    <t>MATERIAIS</t>
  </si>
  <si>
    <t>RACHÃO</t>
  </si>
  <si>
    <t>MATERIAL DE BASE PARA PAVIMENTAÇÃO (MISTURA DE PÓ+PEDRISCO</t>
  </si>
  <si>
    <t>PÓ DE PEDRA</t>
  </si>
  <si>
    <t>1.1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</si>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</sst>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sqref="A1:G1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3752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/>
      <c r="C2" s="189"/>
      <c r="D2" s="76" t="s">
        <v>162</v>
      </c>
      <c r="E2" s="112"/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4029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4027</v>
      </c>
      <c r="C4" s="192"/>
      <c r="D4" s="192"/>
      <c r="E4" s="193"/>
      <c r="F4" s="47" t="s">
        <v>179</v>
      </c>
      <c r="G4" s="124" t="s">
        <v>4028</v>
      </c>
    </row>
    <row r="5" spans="1:8" s="92" customFormat="1" ht="15.75" thickBot="1" x14ac:dyDescent="0.3">
      <c r="A5" s="46" t="s">
        <v>3785</v>
      </c>
      <c r="B5" s="127"/>
      <c r="C5" s="177" t="s">
        <v>3956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38536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COUNT('Orçamento-base'!B12:B39947)</f>
        <v>3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3750</v>
      </c>
      <c r="B11" s="187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ht="60" x14ac:dyDescent="0.25">
      <c r="A13" s="36">
        <v>1</v>
      </c>
      <c r="B13" s="37" t="s">
        <v>4026</v>
      </c>
      <c r="C13" s="86">
        <f>SUMIF('Orçamento-base'!$A$12:$A$39949,Identificação!$A13,'Orçamento-base'!$K$12:$K$39949)</f>
        <v>38536</v>
      </c>
      <c r="D13" s="103"/>
      <c r="E13" s="104"/>
      <c r="F13" s="104"/>
      <c r="G13" s="86">
        <f>SUMIF(Proposta!$A$12:$A$39949,Identificação!$A13,Proposta!$H$12:$H$39949)</f>
        <v>0</v>
      </c>
    </row>
    <row r="14" spans="1:8" x14ac:dyDescent="0.25">
      <c r="A14" s="36"/>
      <c r="B14" s="37"/>
      <c r="C14" s="156">
        <f>SUMIF('Orçamento-base'!$A$12:$A$39949,Identificação!$A14,'Orçamento-base'!$K$12:$K$39949)</f>
        <v>0</v>
      </c>
      <c r="D14" s="157"/>
      <c r="E14" s="158"/>
      <c r="F14" s="158"/>
      <c r="G14" s="156">
        <f>SUMIF(Proposta!$A$12:$A$39949,Identificação!$A14,Proposta!$H$12:$H$39949)</f>
        <v>0</v>
      </c>
    </row>
    <row r="15" spans="1:8" x14ac:dyDescent="0.25">
      <c r="A15" s="36"/>
      <c r="B15" s="37"/>
      <c r="C15" s="156">
        <f>SUMIF('Orçamento-base'!$A$12:$A$39949,Identificação!$A15,'Orçamento-base'!$K$12:$K$39949)</f>
        <v>0</v>
      </c>
      <c r="D15" s="157"/>
      <c r="E15" s="158"/>
      <c r="F15" s="158"/>
      <c r="G15" s="156">
        <f>SUMIF(Proposta!$A$12:$A$39949,Identificação!$A15,Proposta!$H$12:$H$39949)</f>
        <v>0</v>
      </c>
    </row>
    <row r="16" spans="1:8" x14ac:dyDescent="0.25">
      <c r="A16" s="36"/>
      <c r="B16" s="37"/>
      <c r="C16" s="156">
        <f>SUMIF('Orçamento-base'!$A$12:$A$39949,Identificação!$A16,'Orçamento-base'!$K$12:$K$39949)</f>
        <v>0</v>
      </c>
      <c r="D16" s="157"/>
      <c r="E16" s="158"/>
      <c r="F16" s="158"/>
      <c r="G16" s="156">
        <f>SUMIF(Proposta!$A$12:$A$39949,Identificação!$A16,Proposta!$H$12:$H$39949)</f>
        <v>0</v>
      </c>
    </row>
    <row r="17" spans="1:7" x14ac:dyDescent="0.25">
      <c r="A17" s="36"/>
      <c r="B17" s="37"/>
      <c r="C17" s="156">
        <f>SUMIF('Orçamento-base'!$A$12:$A$39949,Identificação!$A17,'Orçamento-base'!$K$12:$K$39949)</f>
        <v>0</v>
      </c>
      <c r="D17" s="157"/>
      <c r="E17" s="158"/>
      <c r="F17" s="158"/>
      <c r="G17" s="156">
        <f>SUMIF(Proposta!$A$12:$A$39949,Identificação!$A17,Proposta!$H$12:$H$39949)</f>
        <v>0</v>
      </c>
    </row>
    <row r="18" spans="1:7" x14ac:dyDescent="0.25">
      <c r="A18" s="36"/>
      <c r="B18" s="37"/>
      <c r="C18" s="156">
        <f>SUMIF('Orçamento-base'!$A$12:$A$39949,Identificação!$A18,'Orçamento-base'!$K$12:$K$39949)</f>
        <v>0</v>
      </c>
      <c r="D18" s="157"/>
      <c r="E18" s="158"/>
      <c r="F18" s="158"/>
      <c r="G18" s="156">
        <f>SUMIF(Proposta!$A$12:$A$39949,Identificação!$A18,Proposta!$H$12:$H$39949)</f>
        <v>0</v>
      </c>
    </row>
    <row r="19" spans="1:7" x14ac:dyDescent="0.25">
      <c r="A19" s="36"/>
      <c r="B19" s="37"/>
      <c r="C19" s="156">
        <f>SUMIF('Orçamento-base'!$A$12:$A$39949,Identificação!$A19,'Orçamento-base'!$K$12:$K$39949)</f>
        <v>0</v>
      </c>
      <c r="D19" s="157"/>
      <c r="E19" s="158"/>
      <c r="F19" s="158"/>
      <c r="G19" s="156">
        <f>SUMIF(Proposta!$A$12:$A$39949,Identificação!$A19,Proposta!$H$12:$H$39949)</f>
        <v>0</v>
      </c>
    </row>
    <row r="20" spans="1:7" x14ac:dyDescent="0.25">
      <c r="A20" s="36"/>
      <c r="B20" s="37"/>
      <c r="C20" s="156">
        <f>SUMIF('Orçamento-base'!$A$12:$A$39949,Identificação!$A20,'Orçamento-base'!$K$12:$K$39949)</f>
        <v>0</v>
      </c>
      <c r="D20" s="157"/>
      <c r="E20" s="158"/>
      <c r="F20" s="158"/>
      <c r="G20" s="156">
        <f>SUMIF(Proposta!$A$12:$A$39949,Identificação!$A20,Proposta!$H$12:$H$39949)</f>
        <v>0</v>
      </c>
    </row>
    <row r="21" spans="1:7" x14ac:dyDescent="0.25">
      <c r="A21" s="36"/>
      <c r="B21" s="37"/>
      <c r="C21" s="156">
        <f>SUMIF('Orçamento-base'!$A$12:$A$39949,Identificação!$A21,'Orçamento-base'!$K$12:$K$39949)</f>
        <v>0</v>
      </c>
      <c r="D21" s="157"/>
      <c r="E21" s="158"/>
      <c r="F21" s="158"/>
      <c r="G21" s="156">
        <f>SUMIF(Proposta!$A$12:$A$39949,Identificação!$A21,Proposta!$H$12:$H$39949)</f>
        <v>0</v>
      </c>
    </row>
    <row r="22" spans="1:7" x14ac:dyDescent="0.25">
      <c r="A22" s="36"/>
      <c r="B22" s="37"/>
      <c r="C22" s="156">
        <f>SUMIF('Orçamento-base'!$A$12:$A$39949,Identificação!$A22,'Orçamento-base'!$K$12:$K$39949)</f>
        <v>0</v>
      </c>
      <c r="D22" s="157"/>
      <c r="E22" s="158"/>
      <c r="F22" s="158"/>
      <c r="G22" s="156">
        <f>SUMIF(Proposta!$A$12:$A$39949,Identificação!$A22,Proposta!$H$12:$H$39949)</f>
        <v>0</v>
      </c>
    </row>
    <row r="23" spans="1:7" x14ac:dyDescent="0.25">
      <c r="A23" s="36"/>
      <c r="B23" s="37"/>
      <c r="C23" s="156">
        <f>SUMIF('Orçamento-base'!$A$12:$A$39949,Identificação!$A23,'Orçamento-base'!$K$12:$K$39949)</f>
        <v>0</v>
      </c>
      <c r="D23" s="157"/>
      <c r="E23" s="158"/>
      <c r="F23" s="158"/>
      <c r="G23" s="156">
        <f>SUMIF(Proposta!$A$12:$A$39949,Identificação!$A23,Proposta!$H$12:$H$39949)</f>
        <v>0</v>
      </c>
    </row>
    <row r="24" spans="1:7" x14ac:dyDescent="0.25">
      <c r="A24" s="36"/>
      <c r="B24" s="37"/>
      <c r="C24" s="156">
        <f>SUMIF('Orçamento-base'!$A$12:$A$39949,Identificação!$A24,'Orçamento-base'!$K$12:$K$39949)</f>
        <v>0</v>
      </c>
      <c r="D24" s="157"/>
      <c r="E24" s="158"/>
      <c r="F24" s="158"/>
      <c r="G24" s="156">
        <f>SUMIF(Proposta!$A$12:$A$39949,Identificação!$A24,Proposta!$H$12:$H$39949)</f>
        <v>0</v>
      </c>
    </row>
    <row r="25" spans="1:7" x14ac:dyDescent="0.25">
      <c r="A25" s="36"/>
      <c r="B25" s="37"/>
      <c r="C25" s="156">
        <f>SUMIF('Orçamento-base'!$A$12:$A$39949,Identificação!$A25,'Orçamento-base'!$K$12:$K$39949)</f>
        <v>0</v>
      </c>
      <c r="D25" s="157"/>
      <c r="E25" s="158"/>
      <c r="F25" s="158"/>
      <c r="G25" s="156">
        <f>SUMIF(Proposta!$A$12:$A$39949,Identificação!$A25,Proposta!$H$12:$H$39949)</f>
        <v>0</v>
      </c>
    </row>
    <row r="26" spans="1:7" x14ac:dyDescent="0.25">
      <c r="A26" s="36"/>
      <c r="B26" s="37"/>
      <c r="C26" s="156">
        <f>SUMIF('Orçamento-base'!$A$12:$A$39949,Identificação!$A26,'Orçamento-base'!$K$12:$K$39949)</f>
        <v>0</v>
      </c>
      <c r="D26" s="157"/>
      <c r="E26" s="158"/>
      <c r="F26" s="158"/>
      <c r="G26" s="156">
        <f>SUMIF(Proposta!$A$12:$A$39949,Identificação!$A26,Proposta!$H$12:$H$39949)</f>
        <v>0</v>
      </c>
    </row>
    <row r="27" spans="1:7" x14ac:dyDescent="0.25">
      <c r="A27" s="36"/>
      <c r="B27" s="37"/>
      <c r="C27" s="156">
        <f>SUMIF('Orçamento-base'!$A$12:$A$39949,Identificação!$A27,'Orçamento-base'!$K$12:$K$39949)</f>
        <v>0</v>
      </c>
      <c r="D27" s="157"/>
      <c r="E27" s="158"/>
      <c r="F27" s="158"/>
      <c r="G27" s="156">
        <f>SUMIF(Proposta!$A$12:$A$39949,Identificação!$A27,Proposta!$H$12:$H$39949)</f>
        <v>0</v>
      </c>
    </row>
    <row r="28" spans="1:7" x14ac:dyDescent="0.25">
      <c r="A28" s="36"/>
      <c r="B28" s="37"/>
      <c r="C28" s="156">
        <f>SUMIF('Orçamento-base'!$A$12:$A$39949,Identificação!$A28,'Orçamento-base'!$K$12:$K$39949)</f>
        <v>0</v>
      </c>
      <c r="D28" s="157"/>
      <c r="E28" s="158"/>
      <c r="F28" s="158"/>
      <c r="G28" s="156">
        <f>SUMIF(Proposta!$A$12:$A$39949,Identificação!$A28,Proposta!$H$12:$H$39949)</f>
        <v>0</v>
      </c>
    </row>
    <row r="29" spans="1:7" x14ac:dyDescent="0.25">
      <c r="A29" s="36"/>
      <c r="B29" s="37"/>
      <c r="C29" s="156">
        <f>SUMIF('Orçamento-base'!$A$12:$A$39949,Identificação!$A29,'Orçamento-base'!$K$12:$K$39949)</f>
        <v>0</v>
      </c>
      <c r="D29" s="157"/>
      <c r="E29" s="158"/>
      <c r="F29" s="158"/>
      <c r="G29" s="156">
        <f>SUMIF(Proposta!$A$12:$A$39949,Identificação!$A29,Proposta!$H$12:$H$39949)</f>
        <v>0</v>
      </c>
    </row>
    <row r="30" spans="1:7" x14ac:dyDescent="0.25">
      <c r="A30" s="36"/>
      <c r="B30" s="37"/>
      <c r="C30" s="156">
        <f>SUMIF('Orçamento-base'!$A$12:$A$39949,Identificação!$A30,'Orçamento-base'!$K$12:$K$39949)</f>
        <v>0</v>
      </c>
      <c r="D30" s="157"/>
      <c r="E30" s="158"/>
      <c r="F30" s="158"/>
      <c r="G30" s="156">
        <f>SUMIF(Proposta!$A$12:$A$39949,Identificação!$A30,Proposta!$H$12:$H$39949)</f>
        <v>0</v>
      </c>
    </row>
    <row r="31" spans="1:7" x14ac:dyDescent="0.25">
      <c r="A31" s="36"/>
      <c r="B31" s="37"/>
      <c r="C31" s="156">
        <f>SUMIF('Orçamento-base'!$A$12:$A$39949,Identificação!$A31,'Orçamento-base'!$K$12:$K$39949)</f>
        <v>0</v>
      </c>
      <c r="D31" s="157"/>
      <c r="E31" s="158"/>
      <c r="F31" s="158"/>
      <c r="G31" s="156">
        <f>SUMIF(Proposta!$A$12:$A$39949,Identificação!$A31,Proposta!$H$12:$H$39949)</f>
        <v>0</v>
      </c>
    </row>
    <row r="32" spans="1:7" x14ac:dyDescent="0.25">
      <c r="A32" s="36"/>
      <c r="B32" s="37"/>
      <c r="C32" s="156">
        <f>SUMIF('Orçamento-base'!$A$12:$A$39949,Identificação!$A32,'Orçamento-base'!$K$12:$K$39949)</f>
        <v>0</v>
      </c>
      <c r="D32" s="157"/>
      <c r="E32" s="158"/>
      <c r="F32" s="158"/>
      <c r="G32" s="156">
        <f>SUMIF(Proposta!$A$12:$A$39949,Identificação!$A32,Proposta!$H$12:$H$39949)</f>
        <v>0</v>
      </c>
    </row>
    <row r="33" spans="1:7" x14ac:dyDescent="0.25">
      <c r="A33" s="36"/>
      <c r="B33" s="37"/>
      <c r="C33" s="156">
        <f>SUMIF('Orçamento-base'!$A$12:$A$39949,Identificação!$A33,'Orçamento-base'!$K$12:$K$39949)</f>
        <v>0</v>
      </c>
      <c r="D33" s="157"/>
      <c r="E33" s="158"/>
      <c r="F33" s="158"/>
      <c r="G33" s="156">
        <f>SUMIF(Proposta!$A$12:$A$39949,Identificação!$A33,Proposta!$H$12:$H$39949)</f>
        <v>0</v>
      </c>
    </row>
    <row r="34" spans="1:7" x14ac:dyDescent="0.25">
      <c r="A34" s="36"/>
      <c r="B34" s="37"/>
      <c r="C34" s="156">
        <f>SUMIF('Orçamento-base'!$A$12:$A$39949,Identificação!$A34,'Orçamento-base'!$K$12:$K$39949)</f>
        <v>0</v>
      </c>
      <c r="D34" s="157"/>
      <c r="E34" s="158"/>
      <c r="F34" s="158"/>
      <c r="G34" s="156">
        <f>SUMIF(Proposta!$A$12:$A$39949,Identificação!$A34,Proposta!$H$12:$H$39949)</f>
        <v>0</v>
      </c>
    </row>
    <row r="35" spans="1:7" x14ac:dyDescent="0.25">
      <c r="A35" s="36"/>
      <c r="B35" s="37"/>
      <c r="C35" s="156">
        <f>SUMIF('Orçamento-base'!$A$12:$A$39949,Identificação!$A35,'Orçamento-base'!$K$12:$K$39949)</f>
        <v>0</v>
      </c>
      <c r="D35" s="157"/>
      <c r="E35" s="158"/>
      <c r="F35" s="158"/>
      <c r="G35" s="156">
        <f>SUMIF(Proposta!$A$12:$A$39949,Identificação!$A35,Proposta!$H$12:$H$39949)</f>
        <v>0</v>
      </c>
    </row>
    <row r="36" spans="1:7" x14ac:dyDescent="0.25">
      <c r="A36" s="36"/>
      <c r="B36" s="37"/>
      <c r="C36" s="156">
        <f>SUMIF('Orçamento-base'!$A$12:$A$39949,Identificação!$A36,'Orçamento-base'!$K$12:$K$39949)</f>
        <v>0</v>
      </c>
      <c r="D36" s="157"/>
      <c r="E36" s="158"/>
      <c r="F36" s="158"/>
      <c r="G36" s="156">
        <f>SUMIF(Proposta!$A$12:$A$39949,Identificação!$A36,Proposta!$H$12:$H$39949)</f>
        <v>0</v>
      </c>
    </row>
    <row r="37" spans="1:7" x14ac:dyDescent="0.25">
      <c r="A37" s="36"/>
      <c r="B37" s="37"/>
      <c r="C37" s="156">
        <f>SUMIF('Orçamento-base'!$A$12:$A$39949,Identificação!$A37,'Orçamento-base'!$K$12:$K$39949)</f>
        <v>0</v>
      </c>
      <c r="D37" s="157"/>
      <c r="E37" s="158"/>
      <c r="F37" s="158"/>
      <c r="G37" s="156">
        <f>SUMIF(Proposta!$A$12:$A$39949,Identificação!$A37,Proposta!$H$12:$H$39949)</f>
        <v>0</v>
      </c>
    </row>
    <row r="38" spans="1:7" x14ac:dyDescent="0.25">
      <c r="A38" s="36"/>
      <c r="B38" s="37"/>
      <c r="C38" s="156">
        <f>SUMIF('Orçamento-base'!$A$12:$A$39949,Identificação!$A38,'Orçamento-base'!$K$12:$K$39949)</f>
        <v>0</v>
      </c>
      <c r="D38" s="157"/>
      <c r="E38" s="158"/>
      <c r="F38" s="158"/>
      <c r="G38" s="156">
        <f>SUMIF(Proposta!$A$12:$A$39949,Identificação!$A38,Proposta!$H$12:$H$39949)</f>
        <v>0</v>
      </c>
    </row>
    <row r="39" spans="1:7" x14ac:dyDescent="0.25">
      <c r="A39" s="36"/>
      <c r="B39" s="37"/>
      <c r="C39" s="156">
        <f>SUMIF('Orçamento-base'!$A$12:$A$39949,Identificação!$A39,'Orçamento-base'!$K$12:$K$39949)</f>
        <v>0</v>
      </c>
      <c r="D39" s="157"/>
      <c r="E39" s="158"/>
      <c r="F39" s="158"/>
      <c r="G39" s="156">
        <f>SUMIF(Proposta!$A$12:$A$39949,Identificação!$A39,Proposta!$H$12:$H$39949)</f>
        <v>0</v>
      </c>
    </row>
    <row r="40" spans="1:7" x14ac:dyDescent="0.25">
      <c r="A40" s="36"/>
      <c r="B40" s="37"/>
      <c r="C40" s="156">
        <f>SUMIF('Orçamento-base'!$A$12:$A$39949,Identificação!$A40,'Orçamento-base'!$K$12:$K$39949)</f>
        <v>0</v>
      </c>
      <c r="D40" s="157"/>
      <c r="E40" s="158"/>
      <c r="F40" s="158"/>
      <c r="G40" s="156">
        <f>SUMIF(Proposta!$A$12:$A$39949,Identificação!$A40,Proposta!$H$12:$H$39949)</f>
        <v>0</v>
      </c>
    </row>
    <row r="41" spans="1:7" x14ac:dyDescent="0.25">
      <c r="A41" s="36"/>
      <c r="B41" s="37"/>
      <c r="C41" s="156">
        <f>SUMIF('Orçamento-base'!$A$12:$A$39949,Identificação!$A41,'Orçamento-base'!$K$12:$K$39949)</f>
        <v>0</v>
      </c>
      <c r="D41" s="157"/>
      <c r="E41" s="158"/>
      <c r="F41" s="158"/>
      <c r="G41" s="156">
        <f>SUMIF(Proposta!$A$12:$A$39949,Identificação!$A41,Proposta!$H$12:$H$39949)</f>
        <v>0</v>
      </c>
    </row>
    <row r="42" spans="1:7" x14ac:dyDescent="0.25">
      <c r="A42" s="36"/>
      <c r="B42" s="37"/>
      <c r="C42" s="156">
        <f>SUMIF('Orçamento-base'!$A$12:$A$39949,Identificação!$A42,'Orçamento-base'!$K$12:$K$39949)</f>
        <v>0</v>
      </c>
      <c r="D42" s="157"/>
      <c r="E42" s="158"/>
      <c r="F42" s="158"/>
      <c r="G42" s="156">
        <f>SUMIF(Proposta!$A$12:$A$39949,Identificação!$A42,Proposta!$H$12:$H$39949)</f>
        <v>0</v>
      </c>
    </row>
    <row r="43" spans="1:7" x14ac:dyDescent="0.25">
      <c r="A43" s="36"/>
      <c r="B43" s="37"/>
      <c r="C43" s="156">
        <f>SUMIF('Orçamento-base'!$A$12:$A$39949,Identificação!$A43,'Orçamento-base'!$K$12:$K$39949)</f>
        <v>0</v>
      </c>
      <c r="D43" s="157"/>
      <c r="E43" s="158"/>
      <c r="F43" s="158"/>
      <c r="G43" s="156">
        <f>SUMIF(Proposta!$A$12:$A$39949,Identificação!$A43,Proposta!$H$12:$H$39949)</f>
        <v>0</v>
      </c>
    </row>
    <row r="44" spans="1:7" x14ac:dyDescent="0.25">
      <c r="A44" s="36"/>
      <c r="B44" s="37"/>
      <c r="C44" s="156">
        <f>SUMIF('Orçamento-base'!$A$12:$A$39949,Identificação!$A44,'Orçamento-base'!$K$12:$K$39949)</f>
        <v>0</v>
      </c>
      <c r="D44" s="157"/>
      <c r="E44" s="158"/>
      <c r="F44" s="158"/>
      <c r="G44" s="156">
        <f>SUMIF(Proposta!$A$12:$A$39949,Identificação!$A44,Proposta!$H$12:$H$39949)</f>
        <v>0</v>
      </c>
    </row>
    <row r="45" spans="1:7" x14ac:dyDescent="0.25">
      <c r="A45" s="36"/>
      <c r="B45" s="37"/>
      <c r="C45" s="156">
        <f>SUMIF('Orçamento-base'!$A$12:$A$39949,Identificação!$A45,'Orçamento-base'!$K$12:$K$39949)</f>
        <v>0</v>
      </c>
      <c r="D45" s="157"/>
      <c r="E45" s="158"/>
      <c r="F45" s="158"/>
      <c r="G45" s="156">
        <f>SUMIF(Proposta!$A$12:$A$39949,Identificação!$A45,Proposta!$H$12:$H$39949)</f>
        <v>0</v>
      </c>
    </row>
    <row r="46" spans="1:7" x14ac:dyDescent="0.25">
      <c r="A46" s="36"/>
      <c r="B46" s="37"/>
      <c r="C46" s="156">
        <f>SUMIF('Orçamento-base'!$A$12:$A$39949,Identificação!$A46,'Orçamento-base'!$K$12:$K$39949)</f>
        <v>0</v>
      </c>
      <c r="D46" s="157"/>
      <c r="E46" s="158"/>
      <c r="F46" s="158"/>
      <c r="G46" s="156">
        <f>SUMIF(Proposta!$A$12:$A$39949,Identificação!$A46,Proposta!$H$12:$H$39949)</f>
        <v>0</v>
      </c>
    </row>
    <row r="47" spans="1:7" x14ac:dyDescent="0.25">
      <c r="A47" s="36"/>
      <c r="B47" s="37"/>
      <c r="C47" s="156">
        <f>SUMIF('Orçamento-base'!$A$12:$A$39949,Identificação!$A47,'Orçamento-base'!$K$12:$K$39949)</f>
        <v>0</v>
      </c>
      <c r="D47" s="157"/>
      <c r="E47" s="158"/>
      <c r="F47" s="158"/>
      <c r="G47" s="156">
        <f>SUMIF(Proposta!$A$12:$A$39949,Identificação!$A47,Proposta!$H$12:$H$39949)</f>
        <v>0</v>
      </c>
    </row>
    <row r="48" spans="1:7" x14ac:dyDescent="0.25">
      <c r="A48" s="36"/>
      <c r="B48" s="37"/>
      <c r="C48" s="156">
        <f>SUMIF('Orçamento-base'!$A$12:$A$39949,Identificação!$A48,'Orçamento-base'!$K$12:$K$39949)</f>
        <v>0</v>
      </c>
      <c r="D48" s="157"/>
      <c r="E48" s="158"/>
      <c r="F48" s="158"/>
      <c r="G48" s="156">
        <f>SUMIF(Proposta!$A$12:$A$39949,Identificação!$A48,Proposta!$H$12:$H$39949)</f>
        <v>0</v>
      </c>
    </row>
    <row r="49" spans="1:7" x14ac:dyDescent="0.25">
      <c r="A49" s="36"/>
      <c r="B49" s="37"/>
      <c r="C49" s="156">
        <f>SUMIF('Orçamento-base'!$A$12:$A$39949,Identificação!$A49,'Orçamento-base'!$K$12:$K$39949)</f>
        <v>0</v>
      </c>
      <c r="D49" s="157"/>
      <c r="E49" s="158"/>
      <c r="F49" s="158"/>
      <c r="G49" s="156">
        <f>SUMIF(Proposta!$A$12:$A$39949,Identificação!$A49,Proposta!$H$12:$H$39949)</f>
        <v>0</v>
      </c>
    </row>
    <row r="50" spans="1:7" x14ac:dyDescent="0.25">
      <c r="A50" s="36"/>
      <c r="B50" s="37"/>
      <c r="C50" s="156">
        <f>SUMIF('Orçamento-base'!$A$12:$A$39949,Identificação!$A50,'Orçamento-base'!$K$12:$K$39949)</f>
        <v>0</v>
      </c>
      <c r="D50" s="157"/>
      <c r="E50" s="158"/>
      <c r="F50" s="158"/>
      <c r="G50" s="156">
        <f>SUMIF(Proposta!$A$12:$A$39949,Identificação!$A50,Proposta!$H$12:$H$39949)</f>
        <v>0</v>
      </c>
    </row>
    <row r="51" spans="1:7" x14ac:dyDescent="0.25">
      <c r="A51" s="36"/>
      <c r="B51" s="37"/>
      <c r="C51" s="156">
        <f>SUMIF('Orçamento-base'!$A$12:$A$39949,Identificação!$A51,'Orçamento-base'!$K$12:$K$39949)</f>
        <v>0</v>
      </c>
      <c r="D51" s="157"/>
      <c r="E51" s="158"/>
      <c r="F51" s="158"/>
      <c r="G51" s="156">
        <f>SUMIF(Proposta!$A$12:$A$39949,Identificação!$A51,Proposta!$H$12:$H$39949)</f>
        <v>0</v>
      </c>
    </row>
    <row r="52" spans="1:7" x14ac:dyDescent="0.25">
      <c r="A52" s="36"/>
      <c r="B52" s="37"/>
      <c r="C52" s="156">
        <f>SUMIF('Orçamento-base'!$A$12:$A$39949,Identificação!$A52,'Orçamento-base'!$K$12:$K$39949)</f>
        <v>0</v>
      </c>
      <c r="D52" s="157"/>
      <c r="E52" s="158"/>
      <c r="F52" s="158"/>
      <c r="G52" s="156">
        <f>SUMIF(Proposta!$A$12:$A$39949,Identificação!$A52,Proposta!$H$12:$H$39949)</f>
        <v>0</v>
      </c>
    </row>
    <row r="53" spans="1:7" x14ac:dyDescent="0.25">
      <c r="A53" s="36"/>
      <c r="B53" s="37"/>
      <c r="C53" s="156">
        <f>SUMIF('Orçamento-base'!$A$12:$A$39949,Identificação!$A53,'Orçamento-base'!$K$12:$K$39949)</f>
        <v>0</v>
      </c>
      <c r="D53" s="157"/>
      <c r="E53" s="158"/>
      <c r="F53" s="158"/>
      <c r="G53" s="156">
        <f>SUMIF(Proposta!$A$12:$A$39949,Identificação!$A53,Proposta!$H$12:$H$39949)</f>
        <v>0</v>
      </c>
    </row>
    <row r="54" spans="1:7" x14ac:dyDescent="0.25">
      <c r="A54" s="36"/>
      <c r="B54" s="37"/>
      <c r="C54" s="156">
        <f>SUMIF('Orçamento-base'!$A$12:$A$39949,Identificação!$A54,'Orçamento-base'!$K$12:$K$39949)</f>
        <v>0</v>
      </c>
      <c r="D54" s="157"/>
      <c r="E54" s="158"/>
      <c r="F54" s="158"/>
      <c r="G54" s="156">
        <f>SUMIF(Proposta!$A$12:$A$39949,Identificação!$A54,Proposta!$H$12:$H$39949)</f>
        <v>0</v>
      </c>
    </row>
    <row r="55" spans="1:7" x14ac:dyDescent="0.25">
      <c r="A55" s="36"/>
      <c r="B55" s="37"/>
      <c r="C55" s="156">
        <f>SUMIF('Orçamento-base'!$A$12:$A$39949,Identificação!$A55,'Orçamento-base'!$K$12:$K$39949)</f>
        <v>0</v>
      </c>
      <c r="D55" s="157"/>
      <c r="E55" s="158"/>
      <c r="F55" s="158"/>
      <c r="G55" s="156">
        <f>SUMIF(Proposta!$A$12:$A$39949,Identificação!$A55,Proposta!$H$12:$H$39949)</f>
        <v>0</v>
      </c>
    </row>
    <row r="56" spans="1:7" x14ac:dyDescent="0.25">
      <c r="A56" s="36"/>
      <c r="B56" s="37"/>
      <c r="C56" s="156">
        <f>SUMIF('Orçamento-base'!$A$12:$A$39949,Identificação!$A56,'Orçamento-base'!$K$12:$K$39949)</f>
        <v>0</v>
      </c>
      <c r="D56" s="157"/>
      <c r="E56" s="158"/>
      <c r="F56" s="158"/>
      <c r="G56" s="156">
        <f>SUMIF(Proposta!$A$12:$A$39949,Identificação!$A56,Proposta!$H$12:$H$39949)</f>
        <v>0</v>
      </c>
    </row>
    <row r="57" spans="1:7" x14ac:dyDescent="0.25">
      <c r="A57" s="36"/>
      <c r="B57" s="37"/>
      <c r="C57" s="156">
        <f>SUMIF('Orçamento-base'!$A$12:$A$39949,Identificação!$A57,'Orçamento-base'!$K$12:$K$39949)</f>
        <v>0</v>
      </c>
      <c r="D57" s="157"/>
      <c r="E57" s="158"/>
      <c r="F57" s="158"/>
      <c r="G57" s="156">
        <f>SUMIF(Proposta!$A$12:$A$39949,Identificação!$A57,Proposta!$H$12:$H$39949)</f>
        <v>0</v>
      </c>
    </row>
    <row r="58" spans="1:7" x14ac:dyDescent="0.25">
      <c r="A58" s="36"/>
      <c r="B58" s="37"/>
      <c r="C58" s="156">
        <f>SUMIF('Orçamento-base'!$A$12:$A$39949,Identificação!$A58,'Orçamento-base'!$K$12:$K$39949)</f>
        <v>0</v>
      </c>
      <c r="D58" s="157"/>
      <c r="E58" s="158"/>
      <c r="F58" s="158"/>
      <c r="G58" s="156">
        <f>SUMIF(Proposta!$A$12:$A$39949,Identificação!$A58,Proposta!$H$12:$H$39949)</f>
        <v>0</v>
      </c>
    </row>
    <row r="59" spans="1:7" x14ac:dyDescent="0.25">
      <c r="A59" s="36"/>
      <c r="B59" s="37"/>
      <c r="C59" s="156">
        <f>SUMIF('Orçamento-base'!$A$12:$A$39949,Identificação!$A59,'Orçamento-base'!$K$12:$K$39949)</f>
        <v>0</v>
      </c>
      <c r="D59" s="157"/>
      <c r="E59" s="158"/>
      <c r="F59" s="158"/>
      <c r="G59" s="156">
        <f>SUMIF(Proposta!$A$12:$A$39949,Identificação!$A59,Proposta!$H$12:$H$39949)</f>
        <v>0</v>
      </c>
    </row>
    <row r="60" spans="1:7" x14ac:dyDescent="0.25">
      <c r="A60" s="36"/>
      <c r="B60" s="37"/>
      <c r="C60" s="156">
        <f>SUMIF('Orçamento-base'!$A$12:$A$39949,Identificação!$A60,'Orçamento-base'!$K$12:$K$39949)</f>
        <v>0</v>
      </c>
      <c r="D60" s="157"/>
      <c r="E60" s="158"/>
      <c r="F60" s="158"/>
      <c r="G60" s="156">
        <f>SUMIF(Proposta!$A$12:$A$39949,Identificação!$A60,Proposta!$H$12:$H$39949)</f>
        <v>0</v>
      </c>
    </row>
    <row r="61" spans="1:7" x14ac:dyDescent="0.25">
      <c r="A61" s="36"/>
      <c r="B61" s="37"/>
      <c r="C61" s="156">
        <f>SUMIF('Orçamento-base'!$A$12:$A$39949,Identificação!$A61,'Orçamento-base'!$K$12:$K$39949)</f>
        <v>0</v>
      </c>
      <c r="D61" s="157"/>
      <c r="E61" s="158"/>
      <c r="F61" s="158"/>
      <c r="G61" s="156">
        <f>SUMIF(Proposta!$A$12:$A$39949,Identificação!$A61,Proposta!$H$12:$H$39949)</f>
        <v>0</v>
      </c>
    </row>
    <row r="62" spans="1:7" x14ac:dyDescent="0.25">
      <c r="A62" s="36"/>
      <c r="B62" s="37"/>
      <c r="C62" s="156">
        <f>SUMIF('Orçamento-base'!$A$12:$A$39949,Identificação!$A62,'Orçamento-base'!$K$12:$K$39949)</f>
        <v>0</v>
      </c>
      <c r="D62" s="157"/>
      <c r="E62" s="158"/>
      <c r="F62" s="158"/>
      <c r="G62" s="156">
        <f>SUMIF(Proposta!$A$12:$A$39949,Identificação!$A62,Proposta!$H$12:$H$39949)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tabSelected="1" zoomScaleNormal="100" workbookViewId="0">
      <selection activeCell="K19" sqref="K19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0" t="s">
        <v>3676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3" t="str">
        <f>IF(Identificação!B2=0,"",Identificação!B2)</f>
        <v/>
      </c>
      <c r="D2" s="223"/>
      <c r="E2" s="223"/>
      <c r="F2" s="223"/>
      <c r="G2" s="223"/>
      <c r="H2" s="43" t="s">
        <v>151</v>
      </c>
      <c r="I2" s="44" t="str">
        <f>IF(Identificação!E2=0,"",Identificação!E2)</f>
        <v/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01" t="s">
        <v>153</v>
      </c>
      <c r="B3" s="202"/>
      <c r="C3" s="203" t="str">
        <f>IF(Identificação!B3=0,"",Identificação!B3)</f>
        <v>RESTABELECIMENTO DA PAVIMENTAÇÃO DA RUA GUILHERME ERNESTO LAGEMANN, TRECHO ENTRE A GETÚLIO VARGAS E ACESSO DA METALÚRGICA HASSMANN</v>
      </c>
      <c r="D3" s="203"/>
      <c r="E3" s="203"/>
      <c r="F3" s="203"/>
      <c r="G3" s="203"/>
      <c r="H3" s="203"/>
      <c r="I3" s="203"/>
      <c r="J3" s="203"/>
      <c r="K3" s="204"/>
      <c r="L3" s="144"/>
      <c r="M3" s="144"/>
    </row>
    <row r="4" spans="1:18" s="45" customFormat="1" ht="15.75" thickBot="1" x14ac:dyDescent="0.3">
      <c r="A4" s="46" t="s">
        <v>176</v>
      </c>
      <c r="B4" s="47"/>
      <c r="C4" s="197" t="str">
        <f>IF(Identificação!B4=0,"",Identificação!B4)</f>
        <v>MUNICÍPIO DE IMIGRANTE</v>
      </c>
      <c r="D4" s="197"/>
      <c r="E4" s="197"/>
      <c r="F4" s="197"/>
      <c r="G4" s="197"/>
      <c r="H4" s="197"/>
      <c r="I4" s="197"/>
      <c r="J4" s="76" t="s">
        <v>173</v>
      </c>
      <c r="K4" s="161" t="str">
        <f>IF(Identificação!G4=0,"",Identificação!G4)</f>
        <v>92454776000108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7" t="str">
        <f>IF(Identificação!B5=0,"",Identificação!B5)</f>
        <v/>
      </c>
      <c r="D5" s="197"/>
      <c r="E5" s="197"/>
      <c r="F5" s="197"/>
      <c r="G5" s="198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199">
        <f>SUMIFS(K12:K39949,B12:B39949,"&gt;0",K12:K39949,"&lt;&gt;0")</f>
        <v>38536</v>
      </c>
      <c r="D6" s="199"/>
      <c r="E6" s="199"/>
      <c r="F6" s="199"/>
      <c r="G6" s="200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212" t="s">
        <v>3761</v>
      </c>
      <c r="B10" s="212" t="s">
        <v>3759</v>
      </c>
      <c r="C10" s="212" t="s">
        <v>3760</v>
      </c>
      <c r="D10" s="214" t="s">
        <v>3675</v>
      </c>
      <c r="E10" s="216" t="s">
        <v>168</v>
      </c>
      <c r="F10" s="218" t="s">
        <v>3674</v>
      </c>
      <c r="G10" s="214" t="s">
        <v>156</v>
      </c>
      <c r="H10" s="209" t="s">
        <v>165</v>
      </c>
      <c r="I10" s="210"/>
      <c r="J10" s="210"/>
      <c r="K10" s="210"/>
      <c r="L10" s="210"/>
      <c r="M10" s="211"/>
      <c r="N10" s="205" t="s">
        <v>177</v>
      </c>
      <c r="O10" s="206"/>
      <c r="P10" s="207" t="s">
        <v>178</v>
      </c>
      <c r="Q10" s="208"/>
      <c r="R10" s="196" t="s">
        <v>3678</v>
      </c>
    </row>
    <row r="11" spans="1:18" s="40" customFormat="1" ht="45" x14ac:dyDescent="0.25">
      <c r="A11" s="213"/>
      <c r="B11" s="213"/>
      <c r="C11" s="213"/>
      <c r="D11" s="215"/>
      <c r="E11" s="217"/>
      <c r="F11" s="219"/>
      <c r="G11" s="215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196"/>
    </row>
    <row r="12" spans="1:18" x14ac:dyDescent="0.25">
      <c r="A12" s="113">
        <v>1</v>
      </c>
      <c r="B12" s="88" t="str">
        <f>IF(AND(G12&lt;&gt;"",H12&gt;0,I12&lt;&gt;"",J12&lt;&gt;0,K12&lt;&gt;0),COUNT($B$11:B11)+1,"")</f>
        <v/>
      </c>
      <c r="C12" s="72">
        <v>1</v>
      </c>
      <c r="D12" s="141"/>
      <c r="E12" s="180"/>
      <c r="F12" s="107"/>
      <c r="G12" s="66" t="s">
        <v>4030</v>
      </c>
      <c r="H12" s="174"/>
      <c r="I12" s="166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1</v>
      </c>
      <c r="C13" s="72" t="s">
        <v>4034</v>
      </c>
      <c r="D13" s="141" t="s">
        <v>3802</v>
      </c>
      <c r="E13" s="180">
        <v>0</v>
      </c>
      <c r="F13" s="107">
        <v>45261</v>
      </c>
      <c r="G13" s="66" t="s">
        <v>4031</v>
      </c>
      <c r="H13" s="174">
        <v>350</v>
      </c>
      <c r="I13" s="166" t="s">
        <v>3699</v>
      </c>
      <c r="J13" s="174">
        <v>50.96</v>
      </c>
      <c r="K13" s="167">
        <f>IFERROR(IF(H13*J13&lt;&gt;0,ROUND(ROUND(H13,4)*ROUND(J13,4),2),""),"")</f>
        <v>17836</v>
      </c>
      <c r="L13" s="148">
        <v>0</v>
      </c>
      <c r="M13" s="148">
        <v>0.69640000000000002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ht="30" x14ac:dyDescent="0.25">
      <c r="A14" s="166">
        <v>1</v>
      </c>
      <c r="B14" s="178">
        <f>IF(AND(G14&lt;&gt;"",H14&gt;0,I14&lt;&gt;"",J14&lt;&gt;0,K14&lt;&gt;0),COUNT($B$11:B13)+1,"")</f>
        <v>2</v>
      </c>
      <c r="C14" s="72" t="s">
        <v>4035</v>
      </c>
      <c r="D14" s="141" t="s">
        <v>3802</v>
      </c>
      <c r="E14" s="180">
        <v>0</v>
      </c>
      <c r="F14" s="107">
        <v>45261</v>
      </c>
      <c r="G14" s="66" t="s">
        <v>4032</v>
      </c>
      <c r="H14" s="174">
        <v>135</v>
      </c>
      <c r="I14" s="166" t="s">
        <v>3699</v>
      </c>
      <c r="J14" s="174">
        <v>60</v>
      </c>
      <c r="K14" s="156">
        <f>IFERROR(IF(H14*J14&lt;&gt;0,ROUND(ROUND(H14,4)*ROUND(J14,4),2),""),"")</f>
        <v>8100</v>
      </c>
      <c r="L14" s="148">
        <v>0</v>
      </c>
      <c r="M14" s="148">
        <v>0.69640000000000002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3</v>
      </c>
      <c r="C15" s="72" t="s">
        <v>4036</v>
      </c>
      <c r="D15" s="141" t="s">
        <v>3802</v>
      </c>
      <c r="E15" s="180">
        <v>0</v>
      </c>
      <c r="F15" s="107">
        <v>45261</v>
      </c>
      <c r="G15" s="66" t="s">
        <v>4033</v>
      </c>
      <c r="H15" s="174">
        <v>210</v>
      </c>
      <c r="I15" s="166" t="s">
        <v>3699</v>
      </c>
      <c r="J15" s="174">
        <v>60</v>
      </c>
      <c r="K15" s="156">
        <f t="shared" ref="K15:K74" si="0">IFERROR(IF(H15*J15&lt;&gt;0,ROUND(ROUND(H15,4)*ROUND(J15,4),2),""),"")</f>
        <v>12600</v>
      </c>
      <c r="L15" s="148">
        <v>0</v>
      </c>
      <c r="M15" s="148">
        <v>0.69640000000000002</v>
      </c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 t="str">
        <f>IF(AND(G16&lt;&gt;"",H16&gt;0,I16&lt;&gt;"",J16&lt;&gt;0,K16&lt;&gt;0),COUNT($B$11:B15)+1,"")</f>
        <v/>
      </c>
      <c r="C16" s="72"/>
      <c r="D16" s="141"/>
      <c r="E16" s="180"/>
      <c r="F16" s="107"/>
      <c r="G16" s="66"/>
      <c r="H16" s="174"/>
      <c r="I16" s="166"/>
      <c r="J16" s="174"/>
      <c r="K16" s="156" t="str">
        <f t="shared" si="0"/>
        <v/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 t="str">
        <f>IF(AND(G17&lt;&gt;"",H17&gt;0,I17&lt;&gt;"",J17&lt;&gt;0,K17&lt;&gt;0),COUNT($B$11:B16)+1,"")</f>
        <v/>
      </c>
      <c r="C17" s="72"/>
      <c r="D17" s="141"/>
      <c r="E17" s="180"/>
      <c r="F17" s="107"/>
      <c r="G17" s="66"/>
      <c r="H17" s="174"/>
      <c r="I17" s="166"/>
      <c r="J17" s="174"/>
      <c r="K17" s="156" t="str">
        <f t="shared" si="0"/>
        <v/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 t="str">
        <f>IF(AND(G18&lt;&gt;"",H18&gt;0,I18&lt;&gt;"",J18&lt;&gt;0,K18&lt;&gt;0),COUNT($B$11:B17)+1,"")</f>
        <v/>
      </c>
      <c r="C18" s="72"/>
      <c r="D18" s="141"/>
      <c r="E18" s="180"/>
      <c r="F18" s="107"/>
      <c r="G18" s="66"/>
      <c r="H18" s="174"/>
      <c r="I18" s="166"/>
      <c r="J18" s="174"/>
      <c r="K18" s="156" t="str">
        <f t="shared" si="0"/>
        <v/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 t="str">
        <f>IF(AND(G19&lt;&gt;"",H19&gt;0,I19&lt;&gt;"",J19&lt;&gt;0,K19&lt;&gt;0),COUNT($B$11:B18)+1,"")</f>
        <v/>
      </c>
      <c r="C19" s="72"/>
      <c r="D19" s="141"/>
      <c r="E19" s="180"/>
      <c r="F19" s="107"/>
      <c r="G19" s="66"/>
      <c r="H19" s="174"/>
      <c r="I19" s="166"/>
      <c r="J19" s="174"/>
      <c r="K19" s="156" t="str">
        <f t="shared" si="0"/>
        <v/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/>
      <c r="D20" s="141"/>
      <c r="E20" s="180"/>
      <c r="F20" s="107"/>
      <c r="G20" s="66"/>
      <c r="H20" s="174"/>
      <c r="I20" s="166"/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 t="str">
        <f>IF(AND(G21&lt;&gt;"",H21&gt;0,I21&lt;&gt;"",J21&lt;&gt;0,K21&lt;&gt;0),COUNT($B$11:B20)+1,"")</f>
        <v/>
      </c>
      <c r="C21" s="72"/>
      <c r="D21" s="141"/>
      <c r="E21" s="180"/>
      <c r="F21" s="107"/>
      <c r="G21" s="66"/>
      <c r="H21" s="174"/>
      <c r="I21" s="166"/>
      <c r="J21" s="174"/>
      <c r="K21" s="156" t="str">
        <f t="shared" si="0"/>
        <v/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66"/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ref="K75:K109" si="1">IFERROR(IF(H75*J75&lt;&gt;0,ROUND(ROUND(H75,4)*ROUND(J75,4),2),""),"")</f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1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1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1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si="1"/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disablePrompts="1"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7" right="0.7" top="0.75" bottom="0.75" header="0.3" footer="0.3"/>
  <pageSetup paperSize="9" scale="72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base!$N$2:$N$35</xm:f>
          </x14:formula1>
          <xm:sqref>D3:D6 D1</xm:sqref>
        </x14:dataValidation>
        <x14:dataValidation type="list" allowBlank="1" showInputMessage="1" showErrorMessage="1">
          <x14:formula1>
            <xm:f>base!$I$2:$I$126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sqref="A1:H1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/>
      </c>
      <c r="D2" s="233"/>
      <c r="E2" s="30" t="s">
        <v>151</v>
      </c>
      <c r="F2" s="31" t="str">
        <f>IF(Identificação!E2=0,"",Identificação!E2)</f>
        <v/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RESTABELECIMENTO DA PAVIMENTAÇÃO DA RUA GUILHERME ERNESTO LAGEMANN, TRECHO ENTRE A GETÚLIO VARGAS E ACESSO DA METALÚRGICA HASSMANN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3791</v>
      </c>
      <c r="B4" s="27"/>
      <c r="C4" s="192"/>
      <c r="D4" s="192"/>
      <c r="E4" s="192"/>
      <c r="F4" s="192"/>
      <c r="G4" s="23" t="s">
        <v>3753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/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SUMIFS(H12:H39949,B12:B39949,"&gt;0",H12:H39949,"&lt;&gt;0")</f>
        <v>0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3754</v>
      </c>
      <c r="B10" s="236" t="s">
        <v>3755</v>
      </c>
      <c r="C10" s="236" t="s">
        <v>3677</v>
      </c>
      <c r="D10" s="238" t="s">
        <v>3756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 t="str">
        <f>'Orçamento-base'!B12</f>
        <v/>
      </c>
      <c r="C12" s="105">
        <f>IF('Orçamento-base'!C12&gt;0,'Orçamento-base'!C12,"")</f>
        <v>1</v>
      </c>
      <c r="D12" s="86" t="str">
        <f>IF('Orçamento-base'!G12&gt;0,'Orçamento-base'!G12,"")</f>
        <v>MATERIAIS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1</v>
      </c>
      <c r="C13" s="105" t="str">
        <f>IF('Orçamento-base'!C13&gt;0,'Orçamento-base'!C13,"")</f>
        <v>1.1</v>
      </c>
      <c r="D13" s="86" t="str">
        <f>IF('Orçamento-base'!G13&gt;0,'Orçamento-base'!G13,"")</f>
        <v>RACHÃO</v>
      </c>
      <c r="E13" s="176">
        <f>IF('Orçamento-base'!H13&gt;0,'Orçamento-base'!H13,"")</f>
        <v>350</v>
      </c>
      <c r="F13" s="86" t="str">
        <f>IF('Orçamento-base'!I13&gt;0,'Orçamento-base'!I13,"")</f>
        <v>t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2</v>
      </c>
      <c r="C14" s="162" t="str">
        <f>IF('Orçamento-base'!C14&gt;0,'Orçamento-base'!C14,"")</f>
        <v>1.2</v>
      </c>
      <c r="D14" s="156" t="str">
        <f>IF('Orçamento-base'!G14&gt;0,'Orçamento-base'!G14,"")</f>
        <v>MATERIAL DE BASE PARA PAVIMENTAÇÃO (MISTURA DE PÓ+PEDRISCO</v>
      </c>
      <c r="E14" s="182">
        <f>IF('Orçamento-base'!H14&gt;0,'Orçamento-base'!H14,"")</f>
        <v>135</v>
      </c>
      <c r="F14" s="156" t="str">
        <f>IF('Orçamento-base'!I14&gt;0,'Orçamento-base'!I14,"")</f>
        <v>t</v>
      </c>
      <c r="G14" s="174"/>
      <c r="H14" s="156" t="str">
        <f t="shared" ref="H14:H15" si="0">IFERROR(IF(E14*G14&lt;&gt;0,ROUND(ROUND(E14,4)*ROUND(G14,4),2),""),"")</f>
        <v/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3</v>
      </c>
      <c r="C15" s="162" t="str">
        <f>IF('Orçamento-base'!C15&gt;0,'Orçamento-base'!C15,"")</f>
        <v>1.3</v>
      </c>
      <c r="D15" s="156" t="str">
        <f>IF('Orçamento-base'!G15&gt;0,'Orçamento-base'!G15,"")</f>
        <v>PÓ DE PEDRA</v>
      </c>
      <c r="E15" s="182">
        <f>IF('Orçamento-base'!H15&gt;0,'Orçamento-base'!H15,"")</f>
        <v>210</v>
      </c>
      <c r="F15" s="156" t="str">
        <f>IF('Orçamento-base'!I15&gt;0,'Orçamento-base'!I15,"")</f>
        <v>t</v>
      </c>
      <c r="G15" s="174"/>
      <c r="H15" s="156" t="str">
        <f t="shared" si="0"/>
        <v/>
      </c>
      <c r="I15" s="148"/>
      <c r="J15" s="148"/>
      <c r="K15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7" right="0.7" top="0.75" bottom="0.75" header="0.3" footer="0.3"/>
  <pageSetup paperSize="9" scale="78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/>
      </c>
      <c r="G2" s="121" t="str">
        <f>IFERROR(SMALL($E$2:$E$250,D2),"")</f>
        <v/>
      </c>
      <c r="H2" s="121" t="str">
        <f>IFERROR(VLOOKUP(G2,base!$C$2:$D$133,2,FALSE),"")</f>
        <v/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 t="str">
        <f t="shared" ref="G3:G66" si="1">IFERROR(SMALL($E$2:$E$250,D3),"")</f>
        <v/>
      </c>
      <c r="H3" s="121" t="str">
        <f>IFERROR(VLOOKUP(G3,base!$C$2:$D$133,2,FALSE),"")</f>
        <v/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 t="str">
        <f t="shared" si="1"/>
        <v/>
      </c>
      <c r="H4" s="121" t="str">
        <f>IFERROR(VLOOKUP(G4,base!$C$2:$D$133,2,FALSE),"")</f>
        <v/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 t="str">
        <f t="shared" si="1"/>
        <v/>
      </c>
      <c r="H5" s="121" t="str">
        <f>IFERROR(VLOOKUP(G5,base!$C$2:$D$133,2,FALSE),"")</f>
        <v/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 t="str">
        <f t="shared" si="1"/>
        <v/>
      </c>
      <c r="H6" s="121" t="str">
        <f>IFERROR(VLOOKUP(G6,base!$C$2:$D$133,2,FALSE),"")</f>
        <v/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 t="str">
        <f t="shared" si="1"/>
        <v/>
      </c>
      <c r="H7" s="121" t="str">
        <f>IFERROR(VLOOKUP(G7,base!$C$2:$D$133,2,FALSE),"")</f>
        <v/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 t="str">
        <f t="shared" si="1"/>
        <v/>
      </c>
      <c r="H8" s="121" t="str">
        <f>IFERROR(VLOOKUP(G8,base!$C$2:$D$133,2,FALSE),"")</f>
        <v/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 t="str">
        <f t="shared" si="1"/>
        <v/>
      </c>
      <c r="H9" s="121" t="str">
        <f>IFERROR(VLOOKUP(G9,base!$C$2:$D$133,2,FALSE),"")</f>
        <v/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 t="str">
        <f t="shared" si="1"/>
        <v/>
      </c>
      <c r="H10" s="121" t="str">
        <f>IFERROR(VLOOKUP(G10,base!$C$2:$D$133,2,FALSE),"")</f>
        <v/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 t="str">
        <f t="shared" si="1"/>
        <v/>
      </c>
      <c r="H11" s="121" t="str">
        <f>IFERROR(VLOOKUP(G11,base!$C$2:$D$133,2,FALSE),"")</f>
        <v/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 t="str">
        <f t="shared" si="1"/>
        <v/>
      </c>
      <c r="H12" s="121" t="str">
        <f>IFERROR(VLOOKUP(G12,base!$C$2:$D$133,2,FALSE),"")</f>
        <v/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4007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3995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3983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4008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3996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30" t="s">
        <v>4010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30" t="s">
        <v>4011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30" t="s">
        <v>4009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30" t="s">
        <v>4012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3997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3998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3993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3999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4000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  <c r="N29" s="164" t="s">
        <v>4021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  <c r="N30" s="164" t="s">
        <v>3780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  <c r="N31" s="164" t="s">
        <v>3776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  <c r="N32" s="164" t="s">
        <v>4001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  <c r="N33" s="164" t="s">
        <v>3775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  <c r="N34" s="164" t="s">
        <v>3984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  <c r="N35" s="164" t="s">
        <v>3794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40" t="s">
        <v>4022</v>
      </c>
      <c r="J51" s="140" t="s">
        <v>4023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3" t="s">
        <v>3879</v>
      </c>
      <c r="J52" s="170" t="s">
        <v>3880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3725</v>
      </c>
      <c r="J53" s="170" t="s">
        <v>3726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3774</v>
      </c>
      <c r="J54" s="170" t="s">
        <v>3771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3883</v>
      </c>
      <c r="J55" s="170" t="s">
        <v>3884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3940</v>
      </c>
      <c r="J56" s="170" t="s">
        <v>3941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3700</v>
      </c>
      <c r="J57" s="170" t="s">
        <v>16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4013</v>
      </c>
      <c r="J58" s="170" t="s">
        <v>4014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3727</v>
      </c>
      <c r="J59" s="170" t="s">
        <v>3727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3767</v>
      </c>
      <c r="J60" s="170" t="s">
        <v>3768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3769</v>
      </c>
      <c r="J61" s="170" t="s">
        <v>3770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3909</v>
      </c>
      <c r="J62" s="170" t="s">
        <v>3910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3728</v>
      </c>
      <c r="J63" s="170" t="s">
        <v>3729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3991</v>
      </c>
      <c r="J64" s="170" t="s">
        <v>3992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3697</v>
      </c>
      <c r="J65" s="170" t="s">
        <v>13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3911</v>
      </c>
      <c r="J66" s="170" t="s">
        <v>3912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3" t="s">
        <v>3893</v>
      </c>
      <c r="J67" s="170" t="s">
        <v>3855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3730</v>
      </c>
      <c r="J68" s="170" t="s">
        <v>3731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4015</v>
      </c>
      <c r="J69" s="170" t="s">
        <v>4016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3694</v>
      </c>
      <c r="J70" s="170" t="s">
        <v>10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3695</v>
      </c>
      <c r="J71" s="170" t="s">
        <v>11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3976</v>
      </c>
      <c r="J72" s="170" t="s">
        <v>3977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4017</v>
      </c>
      <c r="J73" s="170" t="s">
        <v>4018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3696</v>
      </c>
      <c r="J74" s="170" t="s">
        <v>12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0" t="s">
        <v>3765</v>
      </c>
      <c r="J75" s="170" t="s">
        <v>3969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3913</v>
      </c>
      <c r="J76" s="170" t="s">
        <v>3914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3972</v>
      </c>
      <c r="J77" s="170" t="s">
        <v>3973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3887</v>
      </c>
      <c r="J78" s="170" t="s">
        <v>3888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2" t="s">
        <v>3766</v>
      </c>
      <c r="J79" s="170" t="s">
        <v>3732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2" t="s">
        <v>3948</v>
      </c>
      <c r="J80" s="170" t="s">
        <v>3949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3733</v>
      </c>
      <c r="J81" s="170" t="s">
        <v>3734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3858</v>
      </c>
      <c r="J82" s="170" t="s">
        <v>3859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3856</v>
      </c>
      <c r="J83" s="170" t="s">
        <v>3857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3" t="s">
        <v>3860</v>
      </c>
      <c r="J84" s="170" t="s">
        <v>3861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3986</v>
      </c>
      <c r="J85" s="170" t="s">
        <v>3987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3970</v>
      </c>
      <c r="J86" s="170" t="s">
        <v>3971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3889</v>
      </c>
      <c r="J87" s="170" t="s">
        <v>3890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3703</v>
      </c>
      <c r="J88" s="170" t="s">
        <v>19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3735</v>
      </c>
      <c r="J89" s="170" t="s">
        <v>3735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3978</v>
      </c>
      <c r="J90" s="170" t="s">
        <v>3979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3784</v>
      </c>
      <c r="J91" s="170" t="s">
        <v>3736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0" t="s">
        <v>3989</v>
      </c>
      <c r="J92" s="170" t="s">
        <v>3990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3915</v>
      </c>
      <c r="J93" s="170" t="s">
        <v>3916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0" t="s">
        <v>3917</v>
      </c>
      <c r="J94" s="170" t="s">
        <v>3918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3919</v>
      </c>
      <c r="J95" s="170" t="s">
        <v>3920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3" t="s">
        <v>3862</v>
      </c>
      <c r="J96" s="170" t="s">
        <v>3863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0" t="s">
        <v>3885</v>
      </c>
      <c r="J97" s="170" t="s">
        <v>3886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3864</v>
      </c>
      <c r="J98" s="170" t="s">
        <v>3865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0" t="s">
        <v>3737</v>
      </c>
      <c r="J99" s="170" t="s">
        <v>3738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3921</v>
      </c>
      <c r="J100" s="170" t="s">
        <v>3922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0" t="s">
        <v>3950</v>
      </c>
      <c r="J101" s="170" t="s">
        <v>3951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0" t="s">
        <v>3739</v>
      </c>
      <c r="J102" s="170" t="s">
        <v>3740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3866</v>
      </c>
      <c r="J103" s="170" t="s">
        <v>3923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0" t="s">
        <v>3772</v>
      </c>
      <c r="J104" s="170" t="s">
        <v>3773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3" t="s">
        <v>3867</v>
      </c>
      <c r="J105" s="170" t="s">
        <v>3868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3" t="s">
        <v>3954</v>
      </c>
      <c r="J106" s="170" t="s">
        <v>3955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3869</v>
      </c>
      <c r="J107" s="170" t="s">
        <v>3870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3" t="s">
        <v>3871</v>
      </c>
      <c r="J108" s="170" t="s">
        <v>3924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3699</v>
      </c>
      <c r="J109" s="170" t="s">
        <v>15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3741</v>
      </c>
      <c r="J110" s="170" t="s">
        <v>3742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3878</v>
      </c>
      <c r="J111" s="170" t="s">
        <v>3877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40" t="s">
        <v>4024</v>
      </c>
      <c r="J112" s="140" t="s">
        <v>4025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3" t="s">
        <v>3876</v>
      </c>
      <c r="J113" s="170" t="s">
        <v>3876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3" t="s">
        <v>3925</v>
      </c>
      <c r="J114" s="170" t="s">
        <v>3926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3" t="s">
        <v>3927</v>
      </c>
      <c r="J115" s="170" t="s">
        <v>3928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3" t="s">
        <v>3952</v>
      </c>
      <c r="J116" s="170" t="s">
        <v>3953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3" t="s">
        <v>3963</v>
      </c>
      <c r="J117" s="170" t="s">
        <v>3964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1" t="s">
        <v>3872</v>
      </c>
      <c r="J118" s="170" t="s">
        <v>3873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1" t="s">
        <v>3874</v>
      </c>
      <c r="J119" s="170" t="s">
        <v>3875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0" t="s">
        <v>3693</v>
      </c>
      <c r="J120" s="170" t="s">
        <v>3748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0" t="s">
        <v>3701</v>
      </c>
      <c r="J121" s="170" t="s">
        <v>17</v>
      </c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70" t="s">
        <v>3988</v>
      </c>
      <c r="J122" s="170" t="s">
        <v>3929</v>
      </c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70" t="s">
        <v>4019</v>
      </c>
      <c r="J123" s="170" t="s">
        <v>4020</v>
      </c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70" t="s">
        <v>3965</v>
      </c>
      <c r="J124" s="170" t="s">
        <v>3966</v>
      </c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70" t="s">
        <v>3743</v>
      </c>
      <c r="J125" s="170" t="s">
        <v>3744</v>
      </c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71" t="s">
        <v>3881</v>
      </c>
      <c r="J126" s="170" t="s">
        <v>3882</v>
      </c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  <c r="I131" s="164"/>
      <c r="J131" s="164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  <c r="I132" s="164"/>
      <c r="J132" s="164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  <c r="I133" s="164"/>
      <c r="J133" s="164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  <c r="I134" s="164"/>
      <c r="J134" s="164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134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'Orçamento-base'!Area_de_impressao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Financeiro</cp:lastModifiedBy>
  <cp:lastPrinted>2023-12-20T18:48:47Z</cp:lastPrinted>
  <dcterms:created xsi:type="dcterms:W3CDTF">2014-12-09T12:52:40Z</dcterms:created>
  <dcterms:modified xsi:type="dcterms:W3CDTF">2024-01-16T14:50:09Z</dcterms:modified>
</cp:coreProperties>
</file>